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Fielduser\OneDrive - Civil Air Patrol - Pacific Region\Wing Inspector General\CI\Access data base files\2024\1-July-24\CI\"/>
    </mc:Choice>
  </mc:AlternateContent>
  <xr:revisionPtr revIDLastSave="1" documentId="13_ncr:1_{CE856C8F-1629-4955-A770-FA8F64CF525C}" xr6:coauthVersionLast="36" xr6:coauthVersionMax="36" xr10:uidLastSave="{65642107-988E-4C04-A99F-C39389312C72}"/>
  <bookViews>
    <workbookView xWindow="0" yWindow="0" windowWidth="13836" windowHeight="7956" xr2:uid="{00000000-000D-0000-FFFF-FFFF00000000}"/>
  </bookViews>
  <sheets>
    <sheet name="Grade Resolution" sheetId="1" r:id="rId1"/>
    <sheet name="CI Prep Steps" sheetId="4" r:id="rId2"/>
    <sheet name="Report Checklist" sheetId="6" r:id="rId3"/>
    <sheet name="Tables" sheetId="2" r:id="rId4"/>
  </sheets>
  <definedNames>
    <definedName name="_xlnm._FilterDatabase" localSheetId="0" hidden="1">'Grade Resolution'!$B$1:$B$146</definedName>
    <definedName name="_xlnm.Print_Area" localSheetId="1">'CI Prep Steps'!$B$1:$D$66</definedName>
    <definedName name="_xlnm.Print_Area" localSheetId="2">'Report Checklist'!$B$1:$F$31</definedName>
    <definedName name="ValidAns1">Tables!$A$1:$A$8</definedName>
    <definedName name="ValidAns2">Tables!$A$1:$A$4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138" i="1" l="1"/>
  <c r="I40" i="1" l="1"/>
  <c r="I122" i="1" l="1"/>
  <c r="I73" i="1"/>
  <c r="I54" i="1" l="1"/>
  <c r="I110" i="1" l="1"/>
  <c r="I12" i="1"/>
  <c r="I5" i="1" l="1"/>
  <c r="H5" i="1" l="1"/>
  <c r="I78" i="1" l="1"/>
  <c r="F6" i="1" l="1"/>
  <c r="F131" i="1" l="1"/>
  <c r="F132" i="1"/>
  <c r="F133" i="1"/>
  <c r="F124" i="1"/>
  <c r="F134" i="1"/>
  <c r="I24" i="1" l="1"/>
  <c r="F44" i="1"/>
  <c r="F117" i="1" l="1"/>
  <c r="H110" i="1" l="1"/>
  <c r="F110" i="1" s="1"/>
  <c r="I102" i="1"/>
  <c r="I91" i="1"/>
  <c r="H91" i="1"/>
  <c r="I82" i="1"/>
  <c r="H82" i="1"/>
  <c r="H78" i="1"/>
  <c r="F78" i="1" s="1"/>
  <c r="I67" i="1"/>
  <c r="H67" i="1"/>
  <c r="I63" i="1"/>
  <c r="H63" i="1"/>
  <c r="H54" i="1"/>
  <c r="F54" i="1" s="1"/>
  <c r="H40" i="1"/>
  <c r="F40" i="1" s="1"/>
  <c r="H24" i="1"/>
  <c r="F24" i="1" s="1"/>
  <c r="H32" i="1"/>
  <c r="F37" i="1"/>
  <c r="F67" i="1" l="1"/>
  <c r="F32" i="1"/>
  <c r="F91" i="1"/>
  <c r="F82" i="1"/>
  <c r="F63" i="1"/>
  <c r="H12" i="1"/>
  <c r="F12" i="1" s="1"/>
  <c r="H138" i="1" l="1"/>
  <c r="F138" i="1" s="1"/>
  <c r="H122" i="1"/>
  <c r="F122" i="1" s="1"/>
  <c r="H102" i="1"/>
  <c r="F102" i="1" s="1"/>
  <c r="G138" i="1" l="1"/>
  <c r="G122" i="1"/>
  <c r="H73" i="1"/>
  <c r="F73" i="1" s="1"/>
  <c r="G32" i="1"/>
  <c r="F5" i="1"/>
  <c r="G91" i="1" l="1"/>
  <c r="G67" i="1"/>
  <c r="G40" i="1"/>
  <c r="G54" i="1"/>
  <c r="G78" i="1"/>
  <c r="G73" i="1"/>
  <c r="G110" i="1"/>
  <c r="G24" i="1"/>
  <c r="G63" i="1"/>
  <c r="G82" i="1"/>
  <c r="G102" i="1"/>
  <c r="G12" i="1"/>
  <c r="F145" i="1"/>
  <c r="F143" i="1"/>
  <c r="F142" i="1"/>
  <c r="F141" i="1"/>
  <c r="F140" i="1"/>
  <c r="F139" i="1"/>
  <c r="F136" i="1"/>
  <c r="F135" i="1"/>
  <c r="F123" i="1"/>
  <c r="F120" i="1"/>
  <c r="F116" i="1"/>
  <c r="F115" i="1"/>
  <c r="F114" i="1"/>
  <c r="F113" i="1"/>
  <c r="F112" i="1"/>
  <c r="F111" i="1"/>
  <c r="F108" i="1"/>
  <c r="F107" i="1"/>
  <c r="F106" i="1"/>
  <c r="F105" i="1"/>
  <c r="F104" i="1"/>
  <c r="F103" i="1"/>
  <c r="F100" i="1"/>
  <c r="F99" i="1"/>
  <c r="F98" i="1"/>
  <c r="F97" i="1"/>
  <c r="F96" i="1"/>
  <c r="F95" i="1"/>
  <c r="F94" i="1"/>
  <c r="F93" i="1"/>
  <c r="F92" i="1"/>
  <c r="F89" i="1"/>
  <c r="F88" i="1"/>
  <c r="F87" i="1"/>
  <c r="F86" i="1"/>
  <c r="F85" i="1"/>
  <c r="F84" i="1"/>
  <c r="F83" i="1"/>
  <c r="F80" i="1"/>
  <c r="F79" i="1"/>
  <c r="F76" i="1"/>
  <c r="F74" i="1"/>
  <c r="F71" i="1"/>
  <c r="F70" i="1"/>
  <c r="F69" i="1"/>
  <c r="F68" i="1"/>
  <c r="F65" i="1"/>
  <c r="F64" i="1"/>
  <c r="F61" i="1"/>
  <c r="F59" i="1"/>
  <c r="F58" i="1"/>
  <c r="F57" i="1"/>
  <c r="F56" i="1"/>
  <c r="F55" i="1"/>
  <c r="F46" i="1"/>
  <c r="F45" i="1"/>
  <c r="F43" i="1"/>
  <c r="F42" i="1"/>
  <c r="F41" i="1"/>
  <c r="F30" i="1"/>
  <c r="F29" i="1"/>
  <c r="F28" i="1"/>
  <c r="F27" i="1"/>
  <c r="F26" i="1"/>
  <c r="F25" i="1"/>
  <c r="F22" i="1"/>
  <c r="F15" i="1"/>
  <c r="F14" i="1"/>
  <c r="F13" i="1"/>
  <c r="F10" i="1"/>
  <c r="F66" i="1" l="1"/>
  <c r="G5" i="1"/>
  <c r="F33" i="1"/>
  <c r="F34" i="1"/>
  <c r="F35" i="1"/>
  <c r="F36" i="1"/>
  <c r="F38" i="1"/>
  <c r="F53" i="1"/>
  <c r="F62" i="1"/>
  <c r="F72" i="1"/>
  <c r="F77" i="1"/>
  <c r="F81" i="1"/>
  <c r="F90" i="1"/>
  <c r="F101" i="1"/>
  <c r="F121" i="1"/>
  <c r="F137" i="1"/>
  <c r="G146" i="1" l="1"/>
  <c r="D1" i="1" s="1"/>
  <c r="F39" i="1"/>
  <c r="F31" i="1"/>
  <c r="F109" i="1"/>
  <c r="F11" i="1"/>
  <c r="F146" i="1"/>
  <c r="F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MORENO, NORMA GS-07 USAF AETC CAP-USAF/IG</author>
  </authors>
  <commentList>
    <comment ref="C4" authorId="0" shapeId="0" xr:uid="{00000000-0006-0000-0200-000001000000}">
      <text>
        <r>
          <rPr>
            <b/>
            <sz val="9"/>
            <color indexed="81"/>
            <rFont val="Tahoma"/>
            <family val="2"/>
          </rPr>
          <t>MORENO, NORMA GS-07 USAF AETC CAP-USAF/IG: "delete Update City, SS" add: insert the inbrief and outbrief dates DD-MMM-YY</t>
        </r>
        <r>
          <rPr>
            <sz val="9"/>
            <color indexed="81"/>
            <rFont val="Tahoma"/>
            <family val="2"/>
          </rPr>
          <t xml:space="preserve">
</t>
        </r>
      </text>
    </comment>
    <comment ref="C16" authorId="0" shapeId="0" xr:uid="{00000000-0006-0000-0200-000002000000}">
      <text>
        <r>
          <rPr>
            <b/>
            <sz val="9"/>
            <color indexed="81"/>
            <rFont val="Tahoma"/>
            <family val="2"/>
          </rPr>
          <t>MORENO, NORMA GS-07 USAF AETC CAP-USAF/IG:</t>
        </r>
        <r>
          <rPr>
            <sz val="9"/>
            <color indexed="81"/>
            <rFont val="Tahoma"/>
            <family val="2"/>
          </rPr>
          <t xml:space="preserve">
On the AZWG CI Draft the headers begins to appear on Page 8.</t>
        </r>
      </text>
    </comment>
    <comment ref="C18" authorId="0" shapeId="0" xr:uid="{00000000-0006-0000-0200-000003000000}">
      <text>
        <r>
          <rPr>
            <b/>
            <sz val="9"/>
            <color indexed="81"/>
            <rFont val="Tahoma"/>
            <family val="2"/>
          </rPr>
          <t>MORENO, NORMA GS-07 USAF AETC CAP-USAF/IG:</t>
        </r>
        <r>
          <rPr>
            <sz val="9"/>
            <color indexed="81"/>
            <rFont val="Tahoma"/>
            <family val="2"/>
          </rPr>
          <t xml:space="preserve">
Tab A-1 begins on Page 8</t>
        </r>
      </text>
    </comment>
    <comment ref="C19" authorId="0" shapeId="0" xr:uid="{00000000-0006-0000-0200-000004000000}">
      <text>
        <r>
          <rPr>
            <b/>
            <sz val="9"/>
            <color indexed="81"/>
            <rFont val="Tahoma"/>
            <family val="2"/>
          </rPr>
          <t>MORENO, NORMA GS-07 USAF AETC CAP-USAF/IG:</t>
        </r>
        <r>
          <rPr>
            <sz val="9"/>
            <color indexed="81"/>
            <rFont val="Tahoma"/>
            <family val="2"/>
          </rPr>
          <t xml:space="preserve">
Tab A-1 Begins on Page 8.</t>
        </r>
      </text>
    </comment>
  </commentList>
</comments>
</file>

<file path=xl/sharedStrings.xml><?xml version="1.0" encoding="utf-8"?>
<sst xmlns="http://schemas.openxmlformats.org/spreadsheetml/2006/main" count="350" uniqueCount="150">
  <si>
    <t>Overall CI Grade:</t>
  </si>
  <si>
    <t>A1 - Aerosppace Education</t>
  </si>
  <si>
    <t>N</t>
  </si>
  <si>
    <t>Y</t>
  </si>
  <si>
    <t>Q1</t>
  </si>
  <si>
    <t>Q2</t>
  </si>
  <si>
    <t>Q3</t>
  </si>
  <si>
    <t>Q4</t>
  </si>
  <si>
    <t>B1 - Cadet Programs</t>
  </si>
  <si>
    <t>n/a</t>
  </si>
  <si>
    <t>N/A</t>
  </si>
  <si>
    <t>Q5</t>
  </si>
  <si>
    <t>C1 - Operational Mission Management</t>
  </si>
  <si>
    <t>Q6</t>
  </si>
  <si>
    <t>Q7</t>
  </si>
  <si>
    <t>C2 - Communications</t>
  </si>
  <si>
    <t>Q9</t>
  </si>
  <si>
    <t>C3 - Flight Management</t>
  </si>
  <si>
    <t>Q8</t>
  </si>
  <si>
    <t>C4 - Aircraft Management</t>
  </si>
  <si>
    <t>D4 - Administration</t>
  </si>
  <si>
    <t>Q10</t>
  </si>
  <si>
    <t>Q11</t>
  </si>
  <si>
    <t>D5 - Personnel</t>
  </si>
  <si>
    <t>D6 - Public Affairs</t>
  </si>
  <si>
    <t>D - 7 Supply</t>
  </si>
  <si>
    <t>D8 - Transportation</t>
  </si>
  <si>
    <t>E1 - Command</t>
  </si>
  <si>
    <t>Q13</t>
  </si>
  <si>
    <t>Q14</t>
  </si>
  <si>
    <t>E2 - Safety</t>
  </si>
  <si>
    <t>E3 - Inspector General</t>
  </si>
  <si>
    <t>#</t>
  </si>
  <si>
    <t>Initials</t>
  </si>
  <si>
    <t>90 Days to Onsite</t>
  </si>
  <si>
    <t>Get facility map</t>
  </si>
  <si>
    <t>90-45 Days to Onsite</t>
  </si>
  <si>
    <t>Validate Deliverables</t>
  </si>
  <si>
    <t>45 Days to Onsite</t>
  </si>
  <si>
    <t>Approximately 45 days before onsite inspection, submit a Travel Authorization (TA) to CAP/IGC</t>
  </si>
  <si>
    <t>Approximately 45 days before onsite inspection, conduct an In Brief, via Go-To-Meeting, with Wing and CI Team</t>
  </si>
  <si>
    <t>Wing personnel complete tabs for each CI Worksheet, upload to eServices IG documentation</t>
  </si>
  <si>
    <t>Review deliverables from Wing, previous CI Report, last SAV Report, last Survey Audit</t>
  </si>
  <si>
    <t>CI team members conduct phone interviews AND complete appropriate tabs of the CI worksheet.</t>
  </si>
  <si>
    <t>NOTE:  ANNOTATE IN YOUR  WRITE-UP ANY FOLLOW UP CHECKS REQUIRED ON SITE</t>
  </si>
  <si>
    <t>Team chiefs migrates each completed tab to the CI Report document</t>
  </si>
  <si>
    <t>See Report Checklist steps</t>
  </si>
  <si>
    <t>Coordinate with team members arrivals at airport for transportation</t>
  </si>
  <si>
    <t>CI Team members update the Master Document and Schedule with travel plans</t>
  </si>
  <si>
    <t>CAP-USAF/TC coordinate rental car plans.</t>
  </si>
  <si>
    <t>Arrive Onsite to Departure</t>
  </si>
  <si>
    <t>Advise Team Chief of travel issues</t>
  </si>
  <si>
    <t>Pickup CAP Vehicle</t>
  </si>
  <si>
    <t>CAP-USAF/TC pick up rental car from airport</t>
  </si>
  <si>
    <t>Team Meeting: Review Schedule document :XXWG_CI_Master_Document_and_Schedule_Mo_Da_Yr</t>
  </si>
  <si>
    <t>Give a Safety Briefing</t>
  </si>
  <si>
    <t>Day 1 Conduct inspection</t>
  </si>
  <si>
    <t>Day 1 Complete the worksheets for inspected tabs</t>
  </si>
  <si>
    <t>Day 1 Grade Resolution</t>
  </si>
  <si>
    <t>Day 2 CI Report Creation RUN report checklist</t>
  </si>
  <si>
    <t>Day 2 Create CI Out brief using file: XXWG_CI_Master_Document_and_Schedule_Mo_Da_Yr</t>
  </si>
  <si>
    <t>2. Update the outstanding performer in the out brief slides</t>
  </si>
  <si>
    <t>Upload Discrepancy Supporting documents to eServices Team Folder</t>
  </si>
  <si>
    <t>Upload copy of the report to eServices Team Folder</t>
  </si>
  <si>
    <t>Conduct Out brief</t>
  </si>
  <si>
    <t>On-site post CI tasks</t>
  </si>
  <si>
    <t xml:space="preserve">Print Adobe file to flatten the report and remove any fields </t>
  </si>
  <si>
    <t>Pack up CI equipment box</t>
  </si>
  <si>
    <t>Arrange for shipment of CI equipment box</t>
  </si>
  <si>
    <t>Departure to Publication</t>
  </si>
  <si>
    <t>CAP members submit travel voucher NLT 20 days after the travel</t>
  </si>
  <si>
    <t>Review report using the REPORT CHECKLIST</t>
  </si>
  <si>
    <t>Remove the Draft Watermark</t>
  </si>
  <si>
    <t>Ensure that cover letter date is correct based on the last signature</t>
  </si>
  <si>
    <t>Place a copy on eServices IG portal</t>
  </si>
  <si>
    <t>Team chiefs</t>
  </si>
  <si>
    <t>CAP-IGI</t>
  </si>
  <si>
    <t>CAP-USAF/IGA</t>
  </si>
  <si>
    <t>Page 1 date don't change the date until signed</t>
  </si>
  <si>
    <t>Page 1 MEMORANDUM FOR COMMANDER line, insert the proper state in Uppercase</t>
  </si>
  <si>
    <t xml:space="preserve">Page 1 SUBJECT line - Replace the word "State" with the correct state and Update the City, SS; DD MMM - DD MMM YY  </t>
  </si>
  <si>
    <t>Page 1 verify the correct signature blocks</t>
  </si>
  <si>
    <t>Page 3 verify that the page numbers match the report(update if blank page is used)</t>
  </si>
  <si>
    <t>Page 4 - Pick the Overall Inspection grade and delete the others</t>
  </si>
  <si>
    <t xml:space="preserve">Page 4 - para 1. insert the correct inspection # see inspection schedule </t>
  </si>
  <si>
    <t xml:space="preserve">Page 5 - verify that each TAB and grade and summary info auto populated. </t>
  </si>
  <si>
    <t xml:space="preserve">Page 5 - verify that the numbers in the wings total row reflect the total numbers in the matrix above. </t>
  </si>
  <si>
    <t>Page 6 - Insert the names of the Wing leadership and their dates assigned</t>
  </si>
  <si>
    <t>Page 6 - Insert the Rank/Name/Titles of the Team Composition found in the file: XXWG_CI_Master_Document_and_Schedule_Mo_Da_Yr</t>
  </si>
  <si>
    <t>A1 -- E3</t>
  </si>
  <si>
    <t xml:space="preserve">Page 8 - 37 Verify the discrepancy text is copied directly from the Worksheet listed on the IG website.  </t>
  </si>
  <si>
    <t>Use the grade resolution calculator to determine TAB and Overall ratings.</t>
  </si>
  <si>
    <t xml:space="preserve">Verify that discrepancy [XX] is updated with the correct numbering starting with 01, then make sure the briefing slides and page 5 matrix match this number   </t>
  </si>
  <si>
    <t xml:space="preserve">Verify that discrepancy number matches the question, that the discrepancy has been tailored and that a "-" to insert details was added when necessary.
The line should be in bullet format.    </t>
  </si>
  <si>
    <t xml:space="preserve">Verify that the compliance yes/no sync with the discrepancy question number.  </t>
  </si>
  <si>
    <t>If there is text in the notes box, activate the spell check (missssspelled words will show up with a red underline).  If unsure if the spell check worked right click and run spell check.</t>
  </si>
  <si>
    <t>Review all discrepancies for those that are closed use the correct language
- This discrepancy was verified corrected - discrepancy closed, no further action required.</t>
  </si>
  <si>
    <t xml:space="preserve">Supporting documentation/evidence (aka, pictures, SUI report etc.) is uploaded to the CI TEAM FOLDER and labeled by TAB.  This is maintained until the folder is erased. </t>
  </si>
  <si>
    <t>Dist.</t>
  </si>
  <si>
    <t xml:space="preserve">Add the XXWG to the block for distribution </t>
  </si>
  <si>
    <t xml:space="preserve">Uploaded the completed CI tool to the team folder in eServices CI Documentation. </t>
  </si>
  <si>
    <t>y</t>
  </si>
  <si>
    <t>n</t>
  </si>
  <si>
    <t>10 Days to Onsite</t>
  </si>
  <si>
    <t>CAP-USAF - Text or Telephone  CAP-USAF/CC, CAP-USAF/IG, CAP-USAF/LR/CC</t>
  </si>
  <si>
    <t>Email flattened draft CI Report to Inspected Wing CC, CAP/CC, CAP/CV, CAP-USAF/CC, CAP-USAF/CV, CAP/COO, CAP/IG, CAP-USAF/IG, CAP-USAF/IGA, CAP/IGI, CAP/IGIA, CAP REGION/CC, CAP-USAF/LR/CC, other inspection team members</t>
  </si>
  <si>
    <t>Page 4  -para 2 remove incorrect grade (must be EFFECTIVE or INEFFECTIVE)</t>
  </si>
  <si>
    <t xml:space="preserve">Page 4 - para 2 replace #### with the State name in #2 </t>
  </si>
  <si>
    <t>Page 4 - para 2 based on the Overall Inspection Grade, all of the definitions are located in the text window below and off screen use the scroll bar to find and delete all but the correct one. Remove beginning and ending backets [].</t>
  </si>
  <si>
    <t xml:space="preserve">Page 8 - 38 Update the header replacing the word "State" with the appropriate state.  Update the City, SS; and the date of the Out-Brief.  Ensure the header is left justified. Page through entire report to verify it is correct. </t>
  </si>
  <si>
    <t>D9 - Information Technology Security</t>
  </si>
  <si>
    <t>Q12</t>
  </si>
  <si>
    <t>R</t>
  </si>
  <si>
    <t>r</t>
  </si>
  <si>
    <t>Compliant: Y=Yes, N =No, R=Repeat Discrepancy</t>
  </si>
  <si>
    <t>Q15</t>
  </si>
  <si>
    <t>Download all CI documents to be used in the inpection (Zipped Team Documents CI)</t>
  </si>
  <si>
    <t>Upload all inspectrion documents into "Team Info Folder Files" of the Documentation Folder</t>
  </si>
  <si>
    <t>Upload all worksheets into the wing section using "Uncategorized" as the file type</t>
  </si>
  <si>
    <t>Remind all team members to make their hotel reservations</t>
  </si>
  <si>
    <t>Get directions from Airport to Hotel</t>
  </si>
  <si>
    <t>Get directions from Hotel to WG HQ</t>
  </si>
  <si>
    <t>Schedule a conference call the In-Brief (CAP-USAF Team Chief)</t>
  </si>
  <si>
    <t>Approve mission to move aircraft (Missie)</t>
  </si>
  <si>
    <t>Inspectors upload their completed worksheets for their assigned tabs into the Team Info Folder Files section of the Documentation.</t>
  </si>
  <si>
    <t>Inspectors notify team chief their worksheets are complete by having "FINAL" as part of the name. Incomplete worksheets have "DRAFT" as part of their name.</t>
  </si>
  <si>
    <t>Pick up CI equipment box sent by NHQ if it been requested</t>
  </si>
  <si>
    <t xml:space="preserve">Day 2 Upload copy of completed Grade Res Calculator to eServices </t>
  </si>
  <si>
    <t>1. Ask Wing Commander to pick the outstanding performer</t>
  </si>
  <si>
    <t>3. Update grade pages in the file XXWG_CI_Master_Document_and_Schedule_Mo_Da_Yr</t>
  </si>
  <si>
    <t>Q16</t>
  </si>
  <si>
    <r>
      <t xml:space="preserve">Verify all Discrepancies have on ONE spaces after the punctuations
</t>
    </r>
    <r>
      <rPr>
        <b/>
        <sz val="12"/>
        <color indexed="8"/>
        <rFont val="Times New Roman"/>
        <family val="1"/>
      </rPr>
      <t>:, ., )</t>
    </r>
    <r>
      <rPr>
        <sz val="12"/>
        <color indexed="8"/>
        <rFont val="Times New Roman"/>
        <family val="1"/>
      </rPr>
      <t xml:space="preserve"> etc.  </t>
    </r>
  </si>
  <si>
    <t xml:space="preserve">For each tab of the CI transfers the number of Discrepancies and Repeat Discrepancies  as well as  Staffing Data, and Compliance Answers from the CI Worksheet into to this form in the appropriate tab. </t>
  </si>
  <si>
    <t>Day 1 CC Update</t>
  </si>
  <si>
    <t>4. Update page 44 with the wing response time line in the file XXWG_CI_Master_Document_and_Schedule_Mo_Da_Yr</t>
  </si>
  <si>
    <t>Email via Sertifi</t>
  </si>
  <si>
    <r>
      <t xml:space="preserve">45 to 15 days before on site inspection conduct telephone interviews with appropriate personnel for tabs 
A1, B1, C1, C3, D1, D4, D5, D6, D9, E2 and E3.  No follow-up interviews on site are required or should be scheduled.  C2 program is done via telephone, freq and inventory checklist are completed by CAP-USAF/LG.  Eyes on checks for these tabs do not require wing member presence.  Remaining tab interviews will be accomplished on site.  </t>
    </r>
    <r>
      <rPr>
        <b/>
        <sz val="12"/>
        <color rgb="FFFF0000"/>
        <rFont val="Times New Roman"/>
        <family val="1"/>
      </rPr>
      <t>NOTE: All deliverables from wing are due 45 days prior to the on site inspection.</t>
    </r>
  </si>
  <si>
    <t>Page 8 - 37 For each tab of the CI transpose the number of Discrepancies, Staffing Data, and Compliance Answers from the CI Worksheet into to this form in the appropriate tab.</t>
  </si>
  <si>
    <t>Verify the text entries for discrepancies matches the Summary row</t>
  </si>
  <si>
    <t>Q17</t>
  </si>
  <si>
    <t>Q18</t>
  </si>
  <si>
    <t>D1 - Education and training</t>
  </si>
  <si>
    <t>Q19</t>
  </si>
  <si>
    <t>Q20</t>
  </si>
  <si>
    <t>Q21</t>
  </si>
  <si>
    <t>Q22</t>
  </si>
  <si>
    <t>CAP - Text or Telephone CAP/CC, CAP/COO, CAP/IG, CAP/IGI, CAP REGION/CC</t>
  </si>
  <si>
    <t>Revision date 1-Apr-24</t>
  </si>
  <si>
    <t>Goal</t>
  </si>
  <si>
    <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</si>
</sst>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3" x14ac:knownFonts="1">
    <font>
      <sz val="11"/>
      <color theme="1"/>
      <name val="Calibri"/>
      <family val="2"/>
      <scheme val="minor"/>
    </font>
    <font>
      <sz val="11"/>
      <color theme="0"/>
      <name val="Calibri"/>
      <family val="2"/>
      <scheme val="minor"/>
    </font>
    <font>
      <sz val="12"/>
      <color indexed="8"/>
      <name val="Verdana"/>
      <family val="2"/>
    </font>
    <font>
      <sz val="12"/>
      <color indexed="8"/>
      <name val="Times New Roman"/>
      <family val="1"/>
    </font>
    <font>
      <b/>
      <sz val="12"/>
      <color rgb="FFFF0000"/>
      <name val="Times New Roman"/>
      <family val="1"/>
    </font>
    <font>
      <b/>
      <sz val="12"/>
      <color indexed="8"/>
      <name val="Times New Roman"/>
      <family val="1"/>
    </font>
    <font>
      <sz val="11"/>
      <color theme="2" tint="-9.9978637043366805E-2"/>
      <name val="Calibri"/>
      <family val="2"/>
      <scheme val="minor"/>
    </font>
    <font>
      <sz val="11"/>
      <name val="Calibri"/>
      <family val="2"/>
      <scheme val="minor"/>
    </font>
    <font>
      <b/>
      <sz val="11"/>
      <name val="Calibri"/>
      <family val="2"/>
      <scheme val="minor"/>
    </font>
    <font>
      <b/>
      <sz val="18"/>
      <name val="Calibri"/>
      <family val="2"/>
      <scheme val="minor"/>
    </font>
    <font>
      <sz val="9"/>
      <color indexed="81"/>
      <name val="Tahoma"/>
      <family val="2"/>
    </font>
    <font>
      <b/>
      <sz val="9"/>
      <color indexed="81"/>
      <name val="Tahoma"/>
      <family val="2"/>
    </font>
    <font>
      <b/>
      <sz val="16"/>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33CCFF"/>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rgb="FF45CBF5"/>
        <bgColor indexed="64"/>
      </patternFill>
    </fill>
    <fill>
      <patternFill patternType="solid">
        <fgColor theme="0"/>
        <bgColor indexed="64"/>
      </patternFill>
    </fill>
  </fills>
  <borders count="39">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style="thin">
        <color rgb="FF0070C0"/>
      </left>
      <right/>
      <top style="thin">
        <color rgb="FF0070C0"/>
      </top>
      <bottom/>
      <diagonal/>
    </border>
    <border>
      <left style="thin">
        <color theme="4" tint="-0.24994659260841701"/>
      </left>
      <right/>
      <top style="thin">
        <color theme="4" tint="-0.24994659260841701"/>
      </top>
      <bottom style="thin">
        <color theme="4" tint="-0.24994659260841701"/>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medium">
        <color theme="8"/>
      </left>
      <right/>
      <top style="medium">
        <color theme="8"/>
      </top>
      <bottom/>
      <diagonal/>
    </border>
    <border>
      <left/>
      <right/>
      <top style="medium">
        <color theme="8"/>
      </top>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thin">
        <color rgb="FF0070C0"/>
      </bottom>
      <diagonal/>
    </border>
    <border>
      <left style="medium">
        <color rgb="FF0070C0"/>
      </left>
      <right style="thin">
        <color theme="8"/>
      </right>
      <top style="thin">
        <color theme="8"/>
      </top>
      <bottom style="thin">
        <color theme="8"/>
      </bottom>
      <diagonal/>
    </border>
    <border>
      <left style="thin">
        <color theme="0"/>
      </left>
      <right/>
      <top/>
      <bottom/>
      <diagonal/>
    </border>
    <border>
      <left style="thin">
        <color rgb="FF0070C0"/>
      </left>
      <right/>
      <top/>
      <bottom style="thin">
        <color rgb="FF0070C0"/>
      </bottom>
      <diagonal/>
    </border>
    <border>
      <left style="thin">
        <color theme="8"/>
      </left>
      <right style="thin">
        <color theme="8"/>
      </right>
      <top style="thin">
        <color theme="8"/>
      </top>
      <bottom style="thin">
        <color theme="8"/>
      </bottom>
      <diagonal/>
    </border>
  </borders>
  <cellStyleXfs count="2">
    <xf numFmtId="0" fontId="0" fillId="0" borderId="0"/>
    <xf numFmtId="0" fontId="2" fillId="0" borderId="0" applyNumberFormat="0" applyFill="0" applyBorder="0" applyProtection="0">
      <alignment vertical="top" wrapText="1"/>
    </xf>
  </cellStyleXfs>
  <cellXfs count="154">
    <xf numFmtId="0" fontId="0" fillId="0" borderId="0" xfId="0"/>
    <xf numFmtId="0" fontId="3" fillId="0" borderId="1" xfId="1" applyNumberFormat="1" applyFont="1" applyBorder="1" applyAlignment="1">
      <alignment horizontal="left" vertical="top" wrapText="1"/>
    </xf>
    <xf numFmtId="1" fontId="3" fillId="0" borderId="2" xfId="1" applyNumberFormat="1" applyFont="1" applyBorder="1" applyAlignment="1">
      <alignment horizontal="left" vertical="top" wrapText="1"/>
    </xf>
    <xf numFmtId="0" fontId="3" fillId="0" borderId="3" xfId="1" applyNumberFormat="1" applyFont="1" applyBorder="1" applyAlignment="1"/>
    <xf numFmtId="0" fontId="3" fillId="0" borderId="0" xfId="1" applyNumberFormat="1" applyFont="1" applyAlignment="1"/>
    <xf numFmtId="0" fontId="3" fillId="0" borderId="0" xfId="1" applyFont="1" applyAlignment="1">
      <alignment vertical="top" wrapText="1"/>
    </xf>
    <xf numFmtId="1" fontId="3" fillId="5" borderId="4" xfId="1" applyNumberFormat="1" applyFont="1" applyFill="1" applyBorder="1" applyAlignment="1">
      <alignment horizontal="left" vertical="top" wrapText="1"/>
    </xf>
    <xf numFmtId="1" fontId="3" fillId="5" borderId="3" xfId="1" applyNumberFormat="1" applyFont="1" applyFill="1" applyBorder="1" applyAlignment="1">
      <alignment horizontal="left" vertical="top" wrapText="1"/>
    </xf>
    <xf numFmtId="0" fontId="3" fillId="0" borderId="2" xfId="1" applyNumberFormat="1" applyFont="1" applyBorder="1" applyAlignment="1">
      <alignment horizontal="left" vertical="top" wrapText="1"/>
    </xf>
    <xf numFmtId="0" fontId="3" fillId="0" borderId="5" xfId="1" applyNumberFormat="1" applyFont="1" applyBorder="1" applyAlignment="1">
      <alignment wrapText="1"/>
    </xf>
    <xf numFmtId="0" fontId="3" fillId="0" borderId="6" xfId="1" applyNumberFormat="1" applyFont="1" applyBorder="1" applyAlignment="1" applyProtection="1">
      <alignment horizontal="left" vertical="top" wrapText="1"/>
      <protection locked="0"/>
    </xf>
    <xf numFmtId="0" fontId="3" fillId="0" borderId="3" xfId="1" applyNumberFormat="1" applyFont="1" applyBorder="1" applyAlignment="1" applyProtection="1">
      <protection locked="0"/>
    </xf>
    <xf numFmtId="0" fontId="3" fillId="0" borderId="5" xfId="1" applyNumberFormat="1" applyFont="1" applyBorder="1" applyAlignment="1">
      <alignment horizontal="left" vertical="top" wrapText="1"/>
    </xf>
    <xf numFmtId="0" fontId="3" fillId="0" borderId="5" xfId="1" applyFont="1" applyBorder="1" applyAlignment="1">
      <alignment vertical="top" wrapText="1"/>
    </xf>
    <xf numFmtId="0" fontId="5" fillId="0" borderId="5" xfId="1" applyFont="1" applyBorder="1" applyAlignment="1">
      <alignment vertical="top" wrapText="1"/>
    </xf>
    <xf numFmtId="0" fontId="3" fillId="5" borderId="2" xfId="1" applyNumberFormat="1" applyFont="1" applyFill="1" applyBorder="1" applyAlignment="1">
      <alignment horizontal="left" vertical="top" wrapText="1"/>
    </xf>
    <xf numFmtId="0" fontId="3" fillId="5" borderId="5" xfId="1" applyNumberFormat="1" applyFont="1" applyFill="1" applyBorder="1" applyAlignment="1">
      <alignment horizontal="left" wrapText="1"/>
    </xf>
    <xf numFmtId="0" fontId="3" fillId="5" borderId="3" xfId="1" applyNumberFormat="1" applyFont="1" applyFill="1" applyBorder="1" applyAlignment="1">
      <alignment horizontal="left" wrapText="1"/>
    </xf>
    <xf numFmtId="0" fontId="3" fillId="0" borderId="5" xfId="1" applyNumberFormat="1" applyFont="1" applyFill="1" applyBorder="1" applyAlignment="1">
      <alignment horizontal="left" vertical="top" wrapText="1"/>
    </xf>
    <xf numFmtId="0" fontId="3" fillId="0" borderId="0" xfId="1" applyFont="1" applyFill="1" applyAlignment="1">
      <alignment vertical="top" wrapText="1"/>
    </xf>
    <xf numFmtId="0" fontId="3" fillId="5" borderId="5" xfId="1" applyFont="1" applyFill="1" applyBorder="1" applyAlignment="1">
      <alignment vertical="top" wrapText="1"/>
    </xf>
    <xf numFmtId="0" fontId="3" fillId="5" borderId="3" xfId="1" applyFont="1" applyFill="1" applyBorder="1" applyAlignment="1">
      <alignment vertical="top" wrapText="1"/>
    </xf>
    <xf numFmtId="0" fontId="3" fillId="0" borderId="0" xfId="1" applyNumberFormat="1" applyFont="1" applyFill="1" applyAlignment="1"/>
    <xf numFmtId="0" fontId="3" fillId="0" borderId="2" xfId="1" applyNumberFormat="1" applyFont="1" applyFill="1" applyBorder="1" applyAlignment="1">
      <alignment horizontal="left" vertical="top" wrapText="1"/>
    </xf>
    <xf numFmtId="0" fontId="3" fillId="6" borderId="5" xfId="1" applyFont="1" applyFill="1" applyBorder="1" applyAlignment="1">
      <alignment vertical="top" wrapText="1"/>
    </xf>
    <xf numFmtId="0" fontId="3" fillId="0" borderId="3" xfId="1" applyNumberFormat="1" applyFont="1" applyFill="1" applyBorder="1" applyAlignment="1" applyProtection="1">
      <protection locked="0"/>
    </xf>
    <xf numFmtId="0" fontId="3" fillId="6" borderId="5" xfId="1" applyNumberFormat="1" applyFont="1" applyFill="1" applyBorder="1" applyAlignment="1">
      <alignment horizontal="left" wrapText="1"/>
    </xf>
    <xf numFmtId="0" fontId="3" fillId="0" borderId="5" xfId="1" applyNumberFormat="1" applyFont="1" applyFill="1" applyBorder="1" applyAlignment="1">
      <alignment horizontal="left" wrapText="1"/>
    </xf>
    <xf numFmtId="0" fontId="3" fillId="0" borderId="0" xfId="0" applyFont="1" applyAlignment="1">
      <alignment vertical="top"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wrapText="1"/>
    </xf>
    <xf numFmtId="0" fontId="3" fillId="0" borderId="3" xfId="0" applyNumberFormat="1" applyFont="1" applyBorder="1" applyAlignment="1" applyProtection="1">
      <protection locked="0"/>
    </xf>
    <xf numFmtId="0" fontId="3" fillId="0" borderId="0" xfId="0" applyNumberFormat="1" applyFont="1" applyAlignment="1"/>
    <xf numFmtId="0" fontId="3" fillId="0" borderId="3" xfId="1" applyNumberFormat="1" applyFont="1" applyBorder="1" applyAlignment="1">
      <alignment horizontal="left" vertical="top" wrapText="1"/>
    </xf>
    <xf numFmtId="0" fontId="3" fillId="0" borderId="3" xfId="1" applyNumberFormat="1" applyFont="1" applyBorder="1" applyAlignment="1">
      <alignment horizontal="left" wrapText="1"/>
    </xf>
    <xf numFmtId="1" fontId="3" fillId="0" borderId="3" xfId="1" applyNumberFormat="1" applyFont="1" applyBorder="1" applyAlignment="1">
      <alignment horizontal="left" wrapText="1"/>
    </xf>
    <xf numFmtId="1" fontId="3" fillId="0" borderId="3" xfId="1" applyNumberFormat="1" applyFont="1" applyBorder="1" applyAlignment="1">
      <alignment horizontal="left" vertical="top" wrapText="1"/>
    </xf>
    <xf numFmtId="1" fontId="3" fillId="0" borderId="3" xfId="1" applyNumberFormat="1" applyFont="1" applyBorder="1" applyAlignment="1">
      <alignment horizontal="left"/>
    </xf>
    <xf numFmtId="0" fontId="3" fillId="0" borderId="3" xfId="1" applyNumberFormat="1" applyFont="1" applyBorder="1" applyAlignment="1">
      <alignment wrapText="1"/>
    </xf>
    <xf numFmtId="0" fontId="3" fillId="0" borderId="0" xfId="1" applyNumberFormat="1" applyFont="1" applyAlignment="1">
      <alignment wrapText="1"/>
    </xf>
    <xf numFmtId="0" fontId="3" fillId="7" borderId="0" xfId="1" applyNumberFormat="1" applyFont="1" applyFill="1" applyAlignment="1">
      <alignment horizontal="left" vertical="top" wrapText="1"/>
    </xf>
    <xf numFmtId="0" fontId="3" fillId="7" borderId="0" xfId="1" applyNumberFormat="1" applyFont="1" applyFill="1" applyAlignment="1">
      <alignment horizontal="left" vertical="top" textRotation="180" wrapText="1"/>
    </xf>
    <xf numFmtId="0" fontId="3" fillId="0" borderId="0" xfId="1" applyNumberFormat="1" applyFont="1" applyAlignment="1">
      <alignment horizontal="left" vertical="top" wrapText="1"/>
    </xf>
    <xf numFmtId="0" fontId="3" fillId="0" borderId="0" xfId="1" applyFont="1" applyAlignment="1">
      <alignment horizontal="left" vertical="top" wrapText="1"/>
    </xf>
    <xf numFmtId="0" fontId="3" fillId="0" borderId="6" xfId="1" applyNumberFormat="1" applyFont="1" applyBorder="1" applyAlignment="1">
      <alignment horizontal="left" vertical="top" wrapText="1"/>
    </xf>
    <xf numFmtId="0" fontId="3" fillId="7" borderId="0" xfId="1" applyNumberFormat="1" applyFont="1" applyFill="1" applyAlignment="1" applyProtection="1">
      <alignment horizontal="left" vertical="top" wrapText="1"/>
      <protection locked="0"/>
    </xf>
    <xf numFmtId="0" fontId="3" fillId="7" borderId="0" xfId="1" applyNumberFormat="1" applyFont="1" applyFill="1" applyAlignment="1" applyProtection="1">
      <alignment horizontal="left" vertical="top" wrapText="1"/>
    </xf>
    <xf numFmtId="0" fontId="3" fillId="8" borderId="0" xfId="1" applyNumberFormat="1" applyFont="1" applyFill="1" applyAlignment="1">
      <alignment horizontal="left" vertical="top" wrapText="1"/>
    </xf>
    <xf numFmtId="0" fontId="3" fillId="0" borderId="7" xfId="1" applyNumberFormat="1" applyFont="1" applyBorder="1" applyAlignment="1" applyProtection="1">
      <alignment horizontal="left" vertical="top" wrapText="1"/>
      <protection locked="0"/>
    </xf>
    <xf numFmtId="0" fontId="3" fillId="0" borderId="3" xfId="1" applyNumberFormat="1" applyFont="1" applyBorder="1" applyAlignment="1" applyProtection="1">
      <alignment horizontal="left" vertical="top" wrapText="1"/>
      <protection locked="0"/>
    </xf>
    <xf numFmtId="0" fontId="3" fillId="9" borderId="5" xfId="1" applyNumberFormat="1" applyFont="1" applyFill="1" applyBorder="1" applyAlignment="1">
      <alignment wrapText="1"/>
    </xf>
    <xf numFmtId="0" fontId="3" fillId="9" borderId="3" xfId="1" applyNumberFormat="1" applyFont="1" applyFill="1" applyBorder="1" applyAlignment="1" applyProtection="1">
      <alignment horizontal="left" vertical="top" wrapText="1"/>
      <protection locked="0"/>
    </xf>
    <xf numFmtId="0" fontId="7" fillId="0" borderId="0" xfId="0" applyFont="1" applyAlignment="1" applyProtection="1">
      <alignment horizontal="center"/>
      <protection locked="0"/>
    </xf>
    <xf numFmtId="0" fontId="7" fillId="0" borderId="0" xfId="0" applyFont="1" applyProtection="1">
      <protection locked="0"/>
    </xf>
    <xf numFmtId="0" fontId="7" fillId="0" borderId="0" xfId="0" applyFont="1" applyProtection="1"/>
    <xf numFmtId="0" fontId="7" fillId="0" borderId="0" xfId="0" applyFont="1" applyAlignment="1" applyProtection="1">
      <alignment horizontal="center"/>
    </xf>
    <xf numFmtId="0" fontId="7" fillId="3" borderId="0" xfId="0" applyFont="1" applyFill="1" applyBorder="1" applyProtection="1"/>
    <xf numFmtId="0" fontId="8" fillId="0" borderId="0" xfId="0" applyFont="1" applyProtection="1"/>
    <xf numFmtId="0" fontId="12" fillId="0" borderId="8" xfId="0" applyFont="1" applyBorder="1" applyAlignment="1" applyProtection="1"/>
    <xf numFmtId="0" fontId="7" fillId="0" borderId="8" xfId="0" applyFont="1" applyBorder="1" applyAlignment="1" applyProtection="1">
      <alignment horizontal="center"/>
    </xf>
    <xf numFmtId="0" fontId="12" fillId="0" borderId="8" xfId="0" applyFont="1" applyBorder="1" applyAlignment="1" applyProtection="1">
      <alignment horizontal="right"/>
    </xf>
    <xf numFmtId="0" fontId="9" fillId="6" borderId="8" xfId="0" applyFont="1" applyFill="1" applyBorder="1" applyAlignment="1" applyProtection="1">
      <alignment horizontal="left"/>
    </xf>
    <xf numFmtId="0" fontId="9" fillId="6" borderId="8" xfId="0" applyFont="1" applyFill="1" applyBorder="1" applyAlignment="1" applyProtection="1"/>
    <xf numFmtId="0" fontId="7" fillId="0" borderId="8" xfId="0" applyFont="1" applyBorder="1" applyProtection="1"/>
    <xf numFmtId="0" fontId="7" fillId="6" borderId="8" xfId="0" applyFont="1" applyFill="1" applyBorder="1" applyProtection="1"/>
    <xf numFmtId="0" fontId="7" fillId="0" borderId="9" xfId="0" applyFont="1" applyBorder="1" applyAlignment="1" applyProtection="1">
      <alignment horizontal="center"/>
    </xf>
    <xf numFmtId="0" fontId="7" fillId="6" borderId="9" xfId="0" applyFont="1" applyFill="1" applyBorder="1" applyAlignment="1" applyProtection="1">
      <alignment horizontal="center"/>
    </xf>
    <xf numFmtId="0" fontId="8" fillId="0" borderId="8" xfId="0" applyFont="1" applyBorder="1" applyProtection="1"/>
    <xf numFmtId="0" fontId="7" fillId="0" borderId="10" xfId="0" applyFont="1" applyBorder="1" applyProtection="1"/>
    <xf numFmtId="0" fontId="7" fillId="0" borderId="8" xfId="0" applyFont="1" applyBorder="1" applyProtection="1">
      <protection locked="0"/>
    </xf>
    <xf numFmtId="0" fontId="7" fillId="0" borderId="11" xfId="0" applyFont="1" applyBorder="1" applyProtection="1"/>
    <xf numFmtId="0" fontId="7" fillId="0" borderId="11" xfId="0" applyFont="1" applyBorder="1" applyProtection="1">
      <protection locked="0"/>
    </xf>
    <xf numFmtId="0" fontId="8" fillId="0" borderId="12" xfId="0" applyFont="1" applyBorder="1" applyProtection="1"/>
    <xf numFmtId="0" fontId="7" fillId="0" borderId="8" xfId="0" applyFont="1" applyBorder="1" applyAlignment="1" applyProtection="1">
      <alignment horizontal="center"/>
      <protection locked="0"/>
    </xf>
    <xf numFmtId="0" fontId="7" fillId="0" borderId="12" xfId="0" applyFont="1" applyBorder="1" applyProtection="1"/>
    <xf numFmtId="0" fontId="7" fillId="0" borderId="12" xfId="0" applyFont="1" applyBorder="1" applyProtection="1">
      <protection locked="0"/>
    </xf>
    <xf numFmtId="0" fontId="8" fillId="0" borderId="10" xfId="0" applyFont="1" applyBorder="1" applyAlignment="1" applyProtection="1">
      <alignment horizontal="right"/>
    </xf>
    <xf numFmtId="0" fontId="7" fillId="0" borderId="13" xfId="0" applyFont="1" applyBorder="1" applyProtection="1"/>
    <xf numFmtId="0" fontId="7" fillId="0" borderId="14" xfId="0" applyFont="1" applyBorder="1" applyAlignment="1" applyProtection="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1" fontId="1" fillId="0" borderId="12" xfId="0" applyNumberFormat="1" applyFont="1" applyBorder="1" applyProtection="1"/>
    <xf numFmtId="0" fontId="8" fillId="0" borderId="15" xfId="0" applyFont="1" applyBorder="1" applyProtection="1"/>
    <xf numFmtId="0" fontId="7" fillId="0" borderId="17" xfId="0" applyFont="1" applyBorder="1" applyAlignment="1" applyProtection="1">
      <alignment horizontal="center"/>
    </xf>
    <xf numFmtId="0" fontId="7" fillId="0" borderId="17" xfId="0" applyFont="1" applyBorder="1" applyProtection="1"/>
    <xf numFmtId="1" fontId="1" fillId="0" borderId="17" xfId="0" applyNumberFormat="1" applyFont="1" applyBorder="1" applyProtection="1"/>
    <xf numFmtId="0" fontId="7" fillId="0" borderId="12" xfId="0" applyFont="1" applyBorder="1" applyAlignment="1" applyProtection="1">
      <alignment horizontal="center"/>
      <protection locked="0"/>
    </xf>
    <xf numFmtId="0" fontId="7" fillId="0" borderId="18" xfId="0" applyFont="1" applyBorder="1" applyProtection="1"/>
    <xf numFmtId="0" fontId="7" fillId="0" borderId="19" xfId="0" applyFont="1" applyBorder="1" applyProtection="1">
      <protection locked="0"/>
    </xf>
    <xf numFmtId="0" fontId="7" fillId="0" borderId="20" xfId="0" applyFont="1" applyBorder="1" applyProtection="1"/>
    <xf numFmtId="0" fontId="7" fillId="0" borderId="21" xfId="0" applyFont="1" applyBorder="1" applyProtection="1"/>
    <xf numFmtId="0" fontId="7" fillId="0" borderId="22" xfId="0" applyFont="1" applyBorder="1" applyAlignment="1" applyProtection="1">
      <alignment horizontal="center"/>
      <protection locked="0"/>
    </xf>
    <xf numFmtId="0" fontId="7" fillId="0" borderId="22" xfId="0" applyFont="1" applyBorder="1" applyAlignment="1" applyProtection="1">
      <alignment horizontal="center"/>
    </xf>
    <xf numFmtId="0" fontId="7" fillId="0" borderId="22" xfId="0" applyFont="1" applyBorder="1" applyProtection="1"/>
    <xf numFmtId="0" fontId="7" fillId="0" borderId="22" xfId="0" applyFont="1" applyBorder="1" applyProtection="1">
      <protection locked="0"/>
    </xf>
    <xf numFmtId="0" fontId="8" fillId="4" borderId="23" xfId="0" applyFont="1" applyFill="1" applyBorder="1" applyAlignment="1" applyProtection="1">
      <alignment horizontal="left"/>
    </xf>
    <xf numFmtId="0" fontId="8" fillId="4" borderId="24" xfId="0" applyFont="1" applyFill="1" applyBorder="1" applyAlignment="1" applyProtection="1">
      <alignment horizontal="center"/>
    </xf>
    <xf numFmtId="0" fontId="8" fillId="4" borderId="24" xfId="0" applyFont="1" applyFill="1" applyBorder="1" applyProtection="1"/>
    <xf numFmtId="1" fontId="6" fillId="3" borderId="25" xfId="0" applyNumberFormat="1" applyFont="1" applyFill="1" applyBorder="1" applyProtection="1"/>
    <xf numFmtId="0" fontId="7" fillId="3" borderId="26" xfId="0" applyFont="1" applyFill="1" applyBorder="1" applyAlignment="1" applyProtection="1">
      <alignment horizontal="center"/>
    </xf>
    <xf numFmtId="0" fontId="7" fillId="3" borderId="26" xfId="0" applyFont="1" applyFill="1" applyBorder="1" applyProtection="1"/>
    <xf numFmtId="1" fontId="6" fillId="3" borderId="27" xfId="0" applyNumberFormat="1" applyFont="1" applyFill="1" applyBorder="1" applyProtection="1"/>
    <xf numFmtId="0" fontId="7"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7" fillId="0" borderId="9" xfId="0" applyFont="1" applyBorder="1" applyProtection="1">
      <protection locked="0"/>
    </xf>
    <xf numFmtId="0" fontId="8" fillId="4" borderId="28" xfId="0" applyFont="1" applyFill="1" applyBorder="1" applyAlignment="1" applyProtection="1">
      <alignment horizontal="left"/>
    </xf>
    <xf numFmtId="0" fontId="8" fillId="4" borderId="29" xfId="0" applyFont="1" applyFill="1" applyBorder="1" applyAlignment="1" applyProtection="1">
      <alignment horizontal="center"/>
    </xf>
    <xf numFmtId="0" fontId="8" fillId="4" borderId="29" xfId="0" applyFont="1" applyFill="1" applyBorder="1" applyProtection="1"/>
    <xf numFmtId="0" fontId="8" fillId="6" borderId="30" xfId="0" applyFont="1" applyFill="1" applyBorder="1" applyProtection="1"/>
    <xf numFmtId="1" fontId="6" fillId="3" borderId="31" xfId="0" applyNumberFormat="1" applyFont="1" applyFill="1" applyBorder="1" applyProtection="1"/>
    <xf numFmtId="0" fontId="7" fillId="3" borderId="32" xfId="0" applyFont="1" applyFill="1" applyBorder="1" applyAlignment="1" applyProtection="1">
      <alignment horizontal="center"/>
    </xf>
    <xf numFmtId="0" fontId="7" fillId="3" borderId="32" xfId="0" applyFont="1" applyFill="1" applyBorder="1" applyProtection="1"/>
    <xf numFmtId="1" fontId="6" fillId="3" borderId="33" xfId="0" applyNumberFormat="1" applyFont="1" applyFill="1" applyBorder="1" applyProtection="1"/>
    <xf numFmtId="0" fontId="8" fillId="4" borderId="34" xfId="0" applyFont="1" applyFill="1" applyBorder="1" applyAlignment="1" applyProtection="1">
      <alignment horizontal="left"/>
    </xf>
    <xf numFmtId="0" fontId="8" fillId="0" borderId="16" xfId="0" applyFont="1" applyBorder="1" applyProtection="1"/>
    <xf numFmtId="0" fontId="8" fillId="3" borderId="28" xfId="0" applyFont="1" applyFill="1" applyBorder="1" applyAlignment="1" applyProtection="1">
      <alignment horizontal="left"/>
    </xf>
    <xf numFmtId="0" fontId="8" fillId="3" borderId="29" xfId="0" applyFont="1" applyFill="1" applyBorder="1" applyAlignment="1" applyProtection="1">
      <alignment horizontal="center"/>
    </xf>
    <xf numFmtId="0" fontId="8" fillId="3" borderId="29" xfId="0" applyFont="1" applyFill="1" applyBorder="1" applyProtection="1"/>
    <xf numFmtId="0" fontId="7" fillId="2" borderId="35" xfId="0" applyFont="1" applyFill="1" applyBorder="1" applyAlignment="1" applyProtection="1">
      <alignment horizontal="center"/>
      <protection locked="0"/>
    </xf>
    <xf numFmtId="1" fontId="1" fillId="0" borderId="36" xfId="0" applyNumberFormat="1" applyFont="1" applyBorder="1" applyProtection="1"/>
    <xf numFmtId="0" fontId="7" fillId="0" borderId="14" xfId="0" applyFont="1" applyBorder="1" applyProtection="1">
      <protection locked="0"/>
    </xf>
    <xf numFmtId="0" fontId="7" fillId="0" borderId="9" xfId="0" applyFont="1" applyBorder="1" applyProtection="1"/>
    <xf numFmtId="0" fontId="7" fillId="10" borderId="8" xfId="0" applyFont="1" applyFill="1" applyBorder="1" applyAlignment="1" applyProtection="1">
      <alignment horizontal="center"/>
    </xf>
    <xf numFmtId="0" fontId="7" fillId="10" borderId="9" xfId="0" applyFont="1" applyFill="1" applyBorder="1" applyAlignment="1" applyProtection="1">
      <alignment horizontal="center"/>
    </xf>
    <xf numFmtId="0" fontId="7" fillId="10" borderId="11" xfId="0" applyFont="1" applyFill="1" applyBorder="1" applyAlignment="1" applyProtection="1">
      <alignment horizontal="center"/>
    </xf>
    <xf numFmtId="0" fontId="8" fillId="10" borderId="0" xfId="0" applyFont="1" applyFill="1" applyBorder="1" applyAlignment="1" applyProtection="1">
      <alignment horizontal="center"/>
    </xf>
    <xf numFmtId="0" fontId="7" fillId="10" borderId="0" xfId="0" applyFont="1" applyFill="1" applyBorder="1" applyAlignment="1" applyProtection="1">
      <alignment horizontal="center"/>
      <protection locked="0"/>
    </xf>
    <xf numFmtId="0" fontId="7" fillId="10" borderId="0" xfId="0" applyFont="1" applyFill="1" applyBorder="1" applyAlignment="1" applyProtection="1">
      <alignment horizontal="center"/>
    </xf>
    <xf numFmtId="0" fontId="7" fillId="10" borderId="9" xfId="0" applyFont="1" applyFill="1" applyBorder="1" applyAlignment="1" applyProtection="1">
      <alignment horizontal="center"/>
      <protection locked="0"/>
    </xf>
    <xf numFmtId="0" fontId="7" fillId="10" borderId="14" xfId="0" applyFont="1" applyFill="1" applyBorder="1" applyAlignment="1" applyProtection="1">
      <alignment horizontal="center"/>
      <protection locked="0"/>
    </xf>
    <xf numFmtId="0" fontId="7" fillId="10" borderId="19" xfId="0" applyFont="1" applyFill="1" applyBorder="1" applyAlignment="1" applyProtection="1">
      <alignment horizontal="center"/>
      <protection locked="0"/>
    </xf>
    <xf numFmtId="0" fontId="7" fillId="10" borderId="8" xfId="0" applyFont="1" applyFill="1" applyBorder="1" applyAlignment="1" applyProtection="1">
      <alignment horizontal="center"/>
      <protection locked="0"/>
    </xf>
    <xf numFmtId="0" fontId="7" fillId="10" borderId="22" xfId="0" applyFont="1" applyFill="1" applyBorder="1" applyAlignment="1" applyProtection="1">
      <alignment horizontal="center"/>
      <protection locked="0"/>
    </xf>
    <xf numFmtId="0" fontId="7" fillId="10" borderId="12" xfId="0" applyFont="1" applyFill="1" applyBorder="1" applyAlignment="1" applyProtection="1">
      <alignment horizontal="center"/>
      <protection locked="0"/>
    </xf>
    <xf numFmtId="1" fontId="8" fillId="10" borderId="9" xfId="0" applyNumberFormat="1" applyFont="1" applyFill="1" applyBorder="1" applyAlignment="1" applyProtection="1">
      <alignment horizontal="center"/>
    </xf>
    <xf numFmtId="0" fontId="7" fillId="10" borderId="11" xfId="0" applyFont="1" applyFill="1" applyBorder="1" applyAlignment="1" applyProtection="1">
      <alignment horizontal="center"/>
      <protection locked="0"/>
    </xf>
    <xf numFmtId="0" fontId="7" fillId="10" borderId="10" xfId="0" applyFont="1" applyFill="1" applyBorder="1" applyAlignment="1" applyProtection="1">
      <alignment horizontal="center"/>
    </xf>
    <xf numFmtId="0" fontId="7" fillId="10" borderId="13" xfId="0" applyFont="1" applyFill="1" applyBorder="1" applyAlignment="1" applyProtection="1">
      <alignment horizontal="center"/>
    </xf>
    <xf numFmtId="1" fontId="6" fillId="10" borderId="0" xfId="0" applyNumberFormat="1" applyFont="1" applyFill="1" applyBorder="1" applyAlignment="1" applyProtection="1">
      <alignment horizontal="center"/>
    </xf>
    <xf numFmtId="1" fontId="1" fillId="10" borderId="0" xfId="0" applyNumberFormat="1" applyFont="1" applyFill="1" applyBorder="1" applyAlignment="1" applyProtection="1">
      <alignment horizontal="center"/>
    </xf>
    <xf numFmtId="1" fontId="1" fillId="10" borderId="17" xfId="0" applyNumberFormat="1" applyFont="1" applyFill="1" applyBorder="1" applyAlignment="1" applyProtection="1">
      <alignment horizontal="center"/>
    </xf>
    <xf numFmtId="0" fontId="7" fillId="10" borderId="22" xfId="0" applyFont="1" applyFill="1" applyBorder="1" applyAlignment="1" applyProtection="1">
      <alignment horizontal="center"/>
    </xf>
    <xf numFmtId="0" fontId="7" fillId="10" borderId="0" xfId="0" applyFont="1" applyFill="1" applyAlignment="1" applyProtection="1">
      <alignment horizontal="center"/>
    </xf>
    <xf numFmtId="0" fontId="7" fillId="3" borderId="0" xfId="0" applyFont="1" applyFill="1" applyBorder="1" applyAlignment="1" applyProtection="1">
      <alignment horizontal="center"/>
    </xf>
    <xf numFmtId="0" fontId="3" fillId="0" borderId="4" xfId="1" applyNumberFormat="1" applyFont="1" applyBorder="1" applyAlignment="1">
      <alignment horizontal="left" vertical="top" wrapText="1"/>
    </xf>
    <xf numFmtId="0" fontId="3" fillId="0" borderId="37" xfId="1" applyNumberFormat="1" applyFont="1" applyBorder="1" applyAlignment="1">
      <alignment horizontal="left" vertical="top" wrapText="1"/>
    </xf>
    <xf numFmtId="0" fontId="3" fillId="0" borderId="38" xfId="1" applyFont="1" applyBorder="1" applyAlignment="1">
      <alignment horizontal="left" vertical="top" wrapText="1"/>
    </xf>
    <xf numFmtId="0" fontId="7"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0" xfId="0" applyFont="1" applyFill="1" applyBorder="1" applyAlignment="1" applyProtection="1">
      <alignment horizontal="center"/>
    </xf>
    <xf numFmtId="164" fontId="7" fillId="6" borderId="8" xfId="0" applyNumberFormat="1" applyFont="1" applyFill="1" applyBorder="1" applyAlignment="1" applyProtection="1">
      <alignment horizontal="center"/>
      <protection locked="0"/>
    </xf>
    <xf numFmtId="0" fontId="7" fillId="0" borderId="10" xfId="0" applyFont="1" applyFill="1" applyBorder="1" applyAlignment="1" applyProtection="1">
      <alignment horizontal="center"/>
    </xf>
    <xf numFmtId="0" fontId="7" fillId="0" borderId="9" xfId="0" applyFont="1" applyFill="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45C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0"/>
  <sheetViews>
    <sheetView tabSelected="1" zoomScaleNormal="100" workbookViewId="0">
      <pane ySplit="3" topLeftCell="A4" activePane="bottomLeft" state="frozen"/>
      <selection pane="bottomLeft" activeCell="C3" sqref="C3"/>
    </sheetView>
  </sheetViews>
  <sheetFormatPr defaultColWidth="9.109375" defaultRowHeight="14.4" x14ac:dyDescent="0.3"/>
  <cols>
    <col min="1" max="1" width="9.109375" style="63"/>
    <col min="2" max="2" width="9.109375" style="52"/>
    <col min="3" max="3" width="10.6640625" style="55" bestFit="1" customWidth="1"/>
    <col min="4" max="4" width="9.44140625" style="54" customWidth="1"/>
    <col min="5" max="5" width="9.109375" style="54"/>
    <col min="6" max="6" width="19" style="54" customWidth="1"/>
    <col min="7" max="7" width="5.109375" style="142" hidden="1" customWidth="1"/>
    <col min="8" max="8" width="7.44140625" style="131" customWidth="1"/>
    <col min="9" max="9" width="6.44140625" style="131" customWidth="1"/>
    <col min="10" max="18" width="9.109375" style="69"/>
    <col min="19" max="16384" width="9.109375" style="53"/>
  </cols>
  <sheetData>
    <row r="1" spans="1:18" s="63" customFormat="1" ht="23.4" x14ac:dyDescent="0.45">
      <c r="A1" s="58"/>
      <c r="B1" s="65"/>
      <c r="C1" s="60" t="s">
        <v>0</v>
      </c>
      <c r="D1" s="61" t="str">
        <f>IF(G146&gt;=12.8,"EFFECTIVE","INEFFECTIVE")</f>
        <v>INEFFECTIVE</v>
      </c>
      <c r="E1" s="62"/>
      <c r="F1" s="68"/>
      <c r="G1" s="136"/>
      <c r="H1" s="122"/>
      <c r="I1" s="122"/>
    </row>
    <row r="2" spans="1:18" s="63" customFormat="1" x14ac:dyDescent="0.3">
      <c r="B2" s="63" t="s">
        <v>114</v>
      </c>
      <c r="C2" s="59"/>
      <c r="F2" s="68"/>
      <c r="G2" s="136"/>
      <c r="H2" s="122"/>
      <c r="I2" s="122"/>
    </row>
    <row r="3" spans="1:18" s="63" customFormat="1" x14ac:dyDescent="0.3">
      <c r="B3" s="66"/>
      <c r="C3" s="151">
        <v>45474</v>
      </c>
      <c r="D3" s="64"/>
      <c r="E3" s="152" t="s">
        <v>147</v>
      </c>
      <c r="F3" s="153"/>
      <c r="G3" s="123"/>
      <c r="H3" s="122"/>
      <c r="I3" s="122"/>
    </row>
    <row r="4" spans="1:18" s="63" customFormat="1" ht="15" thickBot="1" x14ac:dyDescent="0.35">
      <c r="B4" s="78"/>
      <c r="C4" s="79"/>
      <c r="D4" s="70"/>
      <c r="E4" s="70"/>
      <c r="F4" s="77"/>
      <c r="G4" s="137"/>
      <c r="H4" s="124" t="s">
        <v>148</v>
      </c>
      <c r="I4" s="122" t="s">
        <v>149</v>
      </c>
    </row>
    <row r="5" spans="1:18" s="57" customFormat="1" x14ac:dyDescent="0.3">
      <c r="A5" s="76"/>
      <c r="B5" s="105" t="s">
        <v>1</v>
      </c>
      <c r="C5" s="106"/>
      <c r="D5" s="107"/>
      <c r="E5" s="107"/>
      <c r="F5" s="108" t="str">
        <f>IF(I5&lt;H5,"INEFFECTIVE","EFFECTIVE")</f>
        <v>INEFFECTIVE</v>
      </c>
      <c r="G5" s="125">
        <f>IF(F5="INEFFECTIVE",0,1)</f>
        <v>0</v>
      </c>
      <c r="H5" s="125">
        <f>IF(COUNTIF(B6:B10,"r")&gt;0,70,60)</f>
        <v>60</v>
      </c>
      <c r="I5" s="134">
        <f>(COUNTIF(B6:B10,"y")+COUNTIF(B6:B10,"n/a"))*100/5</f>
        <v>0</v>
      </c>
      <c r="J5" s="67"/>
      <c r="K5" s="67"/>
      <c r="L5" s="67"/>
      <c r="M5" s="67"/>
      <c r="N5" s="67"/>
      <c r="O5" s="67"/>
      <c r="P5" s="67"/>
      <c r="Q5" s="67"/>
      <c r="R5" s="67"/>
    </row>
    <row r="6" spans="1:18" x14ac:dyDescent="0.3">
      <c r="A6" s="68"/>
      <c r="B6" s="118" t="s">
        <v>2</v>
      </c>
      <c r="C6" s="150" t="s">
        <v>4</v>
      </c>
      <c r="D6" s="56"/>
      <c r="E6" s="56"/>
      <c r="F6" s="109">
        <f t="shared" ref="F6" si="0">IF(B6="n",0,IF(B6="r",0,1))</f>
        <v>0</v>
      </c>
      <c r="G6" s="138"/>
      <c r="H6" s="126"/>
      <c r="I6" s="128"/>
      <c r="L6" s="104"/>
    </row>
    <row r="7" spans="1:18" x14ac:dyDescent="0.3">
      <c r="A7" s="77"/>
      <c r="B7" s="118" t="s">
        <v>2</v>
      </c>
      <c r="C7" s="150" t="s">
        <v>5</v>
      </c>
      <c r="D7" s="56"/>
      <c r="E7" s="56"/>
      <c r="F7" s="109"/>
      <c r="G7" s="138"/>
      <c r="H7" s="126"/>
      <c r="I7" s="128"/>
      <c r="L7" s="120"/>
      <c r="M7" s="71"/>
      <c r="N7" s="71"/>
      <c r="O7" s="71"/>
      <c r="P7" s="71"/>
      <c r="Q7" s="71"/>
      <c r="R7" s="71"/>
    </row>
    <row r="8" spans="1:18" x14ac:dyDescent="0.3">
      <c r="A8" s="77"/>
      <c r="B8" s="118" t="s">
        <v>2</v>
      </c>
      <c r="C8" s="150" t="s">
        <v>6</v>
      </c>
      <c r="D8" s="56"/>
      <c r="E8" s="56"/>
      <c r="F8" s="109"/>
      <c r="G8" s="138"/>
      <c r="H8" s="126"/>
      <c r="I8" s="128"/>
      <c r="L8" s="120"/>
      <c r="M8" s="71"/>
      <c r="N8" s="71"/>
      <c r="O8" s="71"/>
      <c r="P8" s="71"/>
      <c r="Q8" s="71"/>
      <c r="R8" s="71"/>
    </row>
    <row r="9" spans="1:18" x14ac:dyDescent="0.3">
      <c r="A9" s="77"/>
      <c r="B9" s="118" t="s">
        <v>2</v>
      </c>
      <c r="C9" s="150" t="s">
        <v>7</v>
      </c>
      <c r="D9" s="56"/>
      <c r="E9" s="56"/>
      <c r="F9" s="109"/>
      <c r="G9" s="138"/>
      <c r="H9" s="126"/>
      <c r="I9" s="128"/>
      <c r="L9" s="120"/>
      <c r="M9" s="71"/>
      <c r="N9" s="71"/>
      <c r="O9" s="71"/>
      <c r="P9" s="71"/>
      <c r="Q9" s="71"/>
      <c r="R9" s="71"/>
    </row>
    <row r="10" spans="1:18" ht="15" thickBot="1" x14ac:dyDescent="0.35">
      <c r="A10" s="77"/>
      <c r="B10" s="118" t="s">
        <v>2</v>
      </c>
      <c r="C10" s="110" t="s">
        <v>11</v>
      </c>
      <c r="D10" s="111"/>
      <c r="E10" s="111"/>
      <c r="F10" s="112">
        <f t="shared" ref="F10" si="1">IF(B10="n",0,IF(B10="r",0,1))</f>
        <v>0</v>
      </c>
      <c r="G10" s="138"/>
      <c r="H10" s="126"/>
      <c r="I10" s="128"/>
      <c r="L10" s="120"/>
      <c r="M10" s="71"/>
      <c r="N10" s="71"/>
      <c r="O10" s="71"/>
      <c r="P10" s="71"/>
      <c r="Q10" s="71"/>
      <c r="R10" s="71"/>
    </row>
    <row r="11" spans="1:18" s="63" customFormat="1" ht="15" thickBot="1" x14ac:dyDescent="0.35">
      <c r="B11" s="83"/>
      <c r="C11" s="83"/>
      <c r="D11" s="84"/>
      <c r="E11" s="84"/>
      <c r="F11" s="119">
        <f>SUM(F10:F10)</f>
        <v>0</v>
      </c>
      <c r="G11" s="139"/>
      <c r="H11" s="127"/>
      <c r="I11" s="123"/>
      <c r="L11" s="121"/>
    </row>
    <row r="12" spans="1:18" s="57" customFormat="1" x14ac:dyDescent="0.3">
      <c r="A12" s="82"/>
      <c r="B12" s="113" t="s">
        <v>8</v>
      </c>
      <c r="C12" s="106"/>
      <c r="D12" s="107"/>
      <c r="E12" s="107"/>
      <c r="F12" s="108" t="str">
        <f>IF(I12&lt;H12,"INEFFECTIVE","EFFECTIVE")</f>
        <v>INEFFECTIVE</v>
      </c>
      <c r="G12" s="125">
        <f>IF(F12="INEFFECTIVE",0,1)</f>
        <v>0</v>
      </c>
      <c r="H12" s="125">
        <f>IF(COUNTIF(B13:B22,"r")&gt;0,70,60)</f>
        <v>60</v>
      </c>
      <c r="I12" s="134">
        <f>(COUNTIF(B13:B22,"y")+COUNTIF(B13:B22,"n/a"))*100/10</f>
        <v>0</v>
      </c>
      <c r="J12" s="67"/>
      <c r="K12" s="67"/>
      <c r="L12" s="114"/>
      <c r="M12" s="72"/>
      <c r="N12" s="72"/>
      <c r="O12" s="72"/>
      <c r="P12" s="72"/>
      <c r="Q12" s="72"/>
      <c r="R12" s="72"/>
    </row>
    <row r="13" spans="1:18" x14ac:dyDescent="0.3">
      <c r="A13" s="68"/>
      <c r="B13" s="118" t="s">
        <v>2</v>
      </c>
      <c r="C13" s="103" t="s">
        <v>11</v>
      </c>
      <c r="D13" s="56"/>
      <c r="E13" s="56"/>
      <c r="F13" s="109">
        <f t="shared" ref="F13:F22" si="2">IF(B13="n",0,IF(B13="r",0,1))</f>
        <v>0</v>
      </c>
      <c r="G13" s="138"/>
      <c r="H13" s="126"/>
      <c r="I13" s="128"/>
      <c r="L13" s="104"/>
    </row>
    <row r="14" spans="1:18" x14ac:dyDescent="0.3">
      <c r="A14" s="68"/>
      <c r="B14" s="118" t="s">
        <v>2</v>
      </c>
      <c r="C14" s="103" t="s">
        <v>14</v>
      </c>
      <c r="D14" s="56"/>
      <c r="E14" s="56"/>
      <c r="F14" s="109">
        <f t="shared" si="2"/>
        <v>0</v>
      </c>
      <c r="G14" s="138"/>
      <c r="H14" s="126"/>
      <c r="I14" s="128"/>
      <c r="L14" s="104"/>
    </row>
    <row r="15" spans="1:18" x14ac:dyDescent="0.3">
      <c r="A15" s="68"/>
      <c r="B15" s="118" t="s">
        <v>2</v>
      </c>
      <c r="C15" s="103" t="s">
        <v>16</v>
      </c>
      <c r="D15" s="56"/>
      <c r="E15" s="56"/>
      <c r="F15" s="109">
        <f t="shared" si="2"/>
        <v>0</v>
      </c>
      <c r="G15" s="138"/>
      <c r="H15" s="126"/>
      <c r="I15" s="128"/>
      <c r="L15" s="104"/>
    </row>
    <row r="16" spans="1:18" x14ac:dyDescent="0.3">
      <c r="A16" s="68"/>
      <c r="B16" s="118" t="s">
        <v>2</v>
      </c>
      <c r="C16" s="150" t="s">
        <v>21</v>
      </c>
      <c r="D16" s="56"/>
      <c r="E16" s="56"/>
      <c r="F16" s="109"/>
      <c r="G16" s="138"/>
      <c r="H16" s="126"/>
      <c r="I16" s="128"/>
      <c r="L16" s="104"/>
    </row>
    <row r="17" spans="1:18" x14ac:dyDescent="0.3">
      <c r="A17" s="68"/>
      <c r="B17" s="118" t="s">
        <v>2</v>
      </c>
      <c r="C17" s="150" t="s">
        <v>22</v>
      </c>
      <c r="D17" s="56"/>
      <c r="E17" s="56"/>
      <c r="F17" s="109"/>
      <c r="G17" s="138"/>
      <c r="H17" s="126"/>
      <c r="I17" s="128"/>
      <c r="L17" s="104"/>
    </row>
    <row r="18" spans="1:18" x14ac:dyDescent="0.3">
      <c r="A18" s="68"/>
      <c r="B18" s="118" t="s">
        <v>2</v>
      </c>
      <c r="C18" s="150" t="s">
        <v>111</v>
      </c>
      <c r="D18" s="56"/>
      <c r="E18" s="56"/>
      <c r="F18" s="109"/>
      <c r="G18" s="138"/>
      <c r="H18" s="126"/>
      <c r="I18" s="128"/>
      <c r="L18" s="104"/>
    </row>
    <row r="19" spans="1:18" x14ac:dyDescent="0.3">
      <c r="A19" s="68"/>
      <c r="B19" s="118" t="s">
        <v>2</v>
      </c>
      <c r="C19" s="150" t="s">
        <v>29</v>
      </c>
      <c r="D19" s="56"/>
      <c r="E19" s="56"/>
      <c r="F19" s="109"/>
      <c r="G19" s="138"/>
      <c r="H19" s="126"/>
      <c r="I19" s="128"/>
      <c r="L19" s="104"/>
    </row>
    <row r="20" spans="1:18" x14ac:dyDescent="0.3">
      <c r="A20" s="68"/>
      <c r="B20" s="118" t="s">
        <v>2</v>
      </c>
      <c r="C20" s="150" t="s">
        <v>130</v>
      </c>
      <c r="D20" s="56"/>
      <c r="E20" s="56"/>
      <c r="F20" s="109"/>
      <c r="G20" s="138"/>
      <c r="H20" s="126"/>
      <c r="I20" s="128"/>
      <c r="L20" s="104"/>
    </row>
    <row r="21" spans="1:18" x14ac:dyDescent="0.3">
      <c r="A21" s="68"/>
      <c r="B21" s="118" t="s">
        <v>2</v>
      </c>
      <c r="C21" s="150" t="s">
        <v>139</v>
      </c>
      <c r="D21" s="56"/>
      <c r="E21" s="56"/>
      <c r="F21" s="109"/>
      <c r="G21" s="138"/>
      <c r="H21" s="126"/>
      <c r="I21" s="128"/>
      <c r="L21" s="104"/>
    </row>
    <row r="22" spans="1:18" x14ac:dyDescent="0.3">
      <c r="A22" s="68"/>
      <c r="B22" s="118" t="s">
        <v>2</v>
      </c>
      <c r="C22" s="103" t="s">
        <v>140</v>
      </c>
      <c r="D22" s="56"/>
      <c r="E22" s="56"/>
      <c r="F22" s="109">
        <f t="shared" si="2"/>
        <v>0</v>
      </c>
      <c r="G22" s="138"/>
      <c r="H22" s="126"/>
      <c r="I22" s="128"/>
      <c r="L22" s="104"/>
    </row>
    <row r="23" spans="1:18" s="63" customFormat="1" ht="15" thickBot="1" x14ac:dyDescent="0.35">
      <c r="B23" s="83"/>
      <c r="C23" s="83"/>
      <c r="D23" s="84"/>
      <c r="E23" s="84"/>
      <c r="F23" s="119">
        <f>SUM(F13:F22)</f>
        <v>0</v>
      </c>
      <c r="G23" s="139"/>
      <c r="H23" s="127"/>
      <c r="I23" s="123"/>
      <c r="L23" s="121"/>
    </row>
    <row r="24" spans="1:18" s="57" customFormat="1" x14ac:dyDescent="0.3">
      <c r="A24" s="82"/>
      <c r="B24" s="105" t="s">
        <v>12</v>
      </c>
      <c r="C24" s="106"/>
      <c r="D24" s="107"/>
      <c r="E24" s="107"/>
      <c r="F24" s="108" t="str">
        <f>IF(I24&lt;H24,"INEFFECTIVE","EFFECTIVE")</f>
        <v>INEFFECTIVE</v>
      </c>
      <c r="G24" s="125">
        <f>IF(F24="INEFFECTIVE",0,1)</f>
        <v>0</v>
      </c>
      <c r="H24" s="125">
        <f>IF(COUNTIF(B25:B30,"r")&gt;0,70,60)</f>
        <v>60</v>
      </c>
      <c r="I24" s="134">
        <f>(COUNTIF(B25:B30,"y")+COUNTIF(B25:B30,"n/a"))*100/6</f>
        <v>0</v>
      </c>
      <c r="J24" s="67"/>
      <c r="K24" s="67"/>
      <c r="L24" s="114"/>
      <c r="M24" s="72"/>
      <c r="N24" s="72"/>
      <c r="O24" s="72"/>
      <c r="P24" s="72"/>
      <c r="Q24" s="72"/>
      <c r="R24" s="72"/>
    </row>
    <row r="25" spans="1:18" x14ac:dyDescent="0.3">
      <c r="A25" s="68"/>
      <c r="B25" s="118" t="s">
        <v>2</v>
      </c>
      <c r="C25" s="103" t="s">
        <v>4</v>
      </c>
      <c r="D25" s="56"/>
      <c r="E25" s="56"/>
      <c r="F25" s="109">
        <f t="shared" ref="F25:F30" si="3">IF(B25="n",0,IF(B25="r",0,1))</f>
        <v>0</v>
      </c>
      <c r="G25" s="138"/>
      <c r="H25" s="128"/>
    </row>
    <row r="26" spans="1:18" x14ac:dyDescent="0.3">
      <c r="A26" s="68"/>
      <c r="B26" s="118" t="s">
        <v>2</v>
      </c>
      <c r="C26" s="103" t="s">
        <v>5</v>
      </c>
      <c r="D26" s="56"/>
      <c r="E26" s="56"/>
      <c r="F26" s="109">
        <f t="shared" si="3"/>
        <v>0</v>
      </c>
      <c r="G26" s="138"/>
      <c r="H26" s="128"/>
    </row>
    <row r="27" spans="1:18" x14ac:dyDescent="0.3">
      <c r="A27" s="68"/>
      <c r="B27" s="118" t="s">
        <v>2</v>
      </c>
      <c r="C27" s="103" t="s">
        <v>6</v>
      </c>
      <c r="D27" s="56"/>
      <c r="E27" s="56"/>
      <c r="F27" s="109">
        <f t="shared" si="3"/>
        <v>0</v>
      </c>
      <c r="G27" s="138"/>
      <c r="H27" s="128"/>
    </row>
    <row r="28" spans="1:18" x14ac:dyDescent="0.3">
      <c r="A28" s="68"/>
      <c r="B28" s="118" t="s">
        <v>2</v>
      </c>
      <c r="C28" s="103" t="s">
        <v>11</v>
      </c>
      <c r="D28" s="56"/>
      <c r="E28" s="56"/>
      <c r="F28" s="109">
        <f t="shared" si="3"/>
        <v>0</v>
      </c>
      <c r="G28" s="138"/>
      <c r="H28" s="128"/>
    </row>
    <row r="29" spans="1:18" x14ac:dyDescent="0.3">
      <c r="A29" s="68"/>
      <c r="B29" s="118" t="s">
        <v>2</v>
      </c>
      <c r="C29" s="103" t="s">
        <v>13</v>
      </c>
      <c r="D29" s="56"/>
      <c r="E29" s="56"/>
      <c r="F29" s="109">
        <f t="shared" si="3"/>
        <v>0</v>
      </c>
      <c r="G29" s="138"/>
      <c r="H29" s="128"/>
    </row>
    <row r="30" spans="1:18" ht="15" thickBot="1" x14ac:dyDescent="0.35">
      <c r="A30" s="77"/>
      <c r="B30" s="118" t="s">
        <v>2</v>
      </c>
      <c r="C30" s="110" t="s">
        <v>14</v>
      </c>
      <c r="D30" s="111"/>
      <c r="E30" s="111"/>
      <c r="F30" s="112">
        <f t="shared" si="3"/>
        <v>0</v>
      </c>
      <c r="G30" s="138"/>
      <c r="H30" s="129"/>
      <c r="I30" s="135"/>
      <c r="J30" s="71"/>
      <c r="K30" s="71"/>
      <c r="L30" s="71"/>
      <c r="M30" s="71"/>
      <c r="N30" s="71"/>
      <c r="O30" s="71"/>
      <c r="P30" s="71"/>
      <c r="Q30" s="71"/>
      <c r="R30" s="71"/>
    </row>
    <row r="31" spans="1:18" s="63" customFormat="1" ht="15" thickBot="1" x14ac:dyDescent="0.35">
      <c r="B31" s="83"/>
      <c r="C31" s="83"/>
      <c r="D31" s="84"/>
      <c r="E31" s="84"/>
      <c r="F31" s="85">
        <f>SUBTOTAL(9,F25:F30)</f>
        <v>0</v>
      </c>
      <c r="G31" s="140"/>
      <c r="H31" s="122"/>
      <c r="I31" s="122"/>
    </row>
    <row r="32" spans="1:18" s="57" customFormat="1" x14ac:dyDescent="0.3">
      <c r="A32" s="82"/>
      <c r="B32" s="95" t="s">
        <v>15</v>
      </c>
      <c r="C32" s="96"/>
      <c r="D32" s="97"/>
      <c r="E32" s="97"/>
      <c r="F32" s="108" t="str">
        <f>IF(I32&lt;H32,"INEFFECTIVE","EFFECTIVE")</f>
        <v>INEFFECTIVE</v>
      </c>
      <c r="G32" s="125">
        <f>IF(F32="INEFFECTIVE",0,1)</f>
        <v>0</v>
      </c>
      <c r="H32" s="125">
        <f>IF(COUNTIF(B33:B38,"r")&gt;0,70,60)</f>
        <v>60</v>
      </c>
      <c r="I32" s="134">
        <f>(COUNTIF(B33:B38,"y")+COUNTIF(B33:B38,"n/a"))*100/6</f>
        <v>0</v>
      </c>
      <c r="J32" s="72"/>
      <c r="K32" s="72"/>
      <c r="L32" s="72"/>
      <c r="M32" s="72"/>
      <c r="N32" s="72"/>
      <c r="O32" s="72"/>
      <c r="P32" s="72"/>
      <c r="Q32" s="72"/>
      <c r="R32" s="72"/>
    </row>
    <row r="33" spans="1:18" x14ac:dyDescent="0.3">
      <c r="A33" s="68"/>
      <c r="B33" s="118" t="s">
        <v>2</v>
      </c>
      <c r="C33" s="102" t="s">
        <v>4</v>
      </c>
      <c r="D33" s="56"/>
      <c r="E33" s="56"/>
      <c r="F33" s="98">
        <f t="shared" ref="F33:F38" si="4">IF(B33="n",0,1)</f>
        <v>0</v>
      </c>
      <c r="G33" s="138"/>
      <c r="H33" s="128"/>
    </row>
    <row r="34" spans="1:18" x14ac:dyDescent="0.3">
      <c r="A34" s="68"/>
      <c r="B34" s="118" t="s">
        <v>2</v>
      </c>
      <c r="C34" s="102" t="s">
        <v>5</v>
      </c>
      <c r="D34" s="56"/>
      <c r="E34" s="56"/>
      <c r="F34" s="98">
        <f t="shared" si="4"/>
        <v>0</v>
      </c>
      <c r="G34" s="138"/>
      <c r="H34" s="128"/>
    </row>
    <row r="35" spans="1:18" x14ac:dyDescent="0.3">
      <c r="A35" s="68"/>
      <c r="B35" s="118" t="s">
        <v>2</v>
      </c>
      <c r="C35" s="102" t="s">
        <v>6</v>
      </c>
      <c r="D35" s="56"/>
      <c r="E35" s="56"/>
      <c r="F35" s="98">
        <f t="shared" si="4"/>
        <v>0</v>
      </c>
      <c r="G35" s="138"/>
      <c r="H35" s="128"/>
    </row>
    <row r="36" spans="1:18" x14ac:dyDescent="0.3">
      <c r="A36" s="68"/>
      <c r="B36" s="118" t="s">
        <v>2</v>
      </c>
      <c r="C36" s="102" t="s">
        <v>13</v>
      </c>
      <c r="D36" s="56"/>
      <c r="E36" s="56"/>
      <c r="F36" s="98">
        <f t="shared" si="4"/>
        <v>0</v>
      </c>
      <c r="G36" s="138"/>
      <c r="H36" s="128"/>
    </row>
    <row r="37" spans="1:18" x14ac:dyDescent="0.3">
      <c r="A37" s="68"/>
      <c r="B37" s="118" t="s">
        <v>2</v>
      </c>
      <c r="C37" s="143" t="s">
        <v>14</v>
      </c>
      <c r="D37" s="56"/>
      <c r="E37" s="56"/>
      <c r="F37" s="98">
        <f t="shared" ref="F37" si="5">IF(B37="n",0,1)</f>
        <v>0</v>
      </c>
      <c r="G37" s="138"/>
      <c r="H37" s="128"/>
    </row>
    <row r="38" spans="1:18" ht="15" thickBot="1" x14ac:dyDescent="0.35">
      <c r="A38" s="77"/>
      <c r="B38" s="118" t="s">
        <v>2</v>
      </c>
      <c r="C38" s="99" t="s">
        <v>21</v>
      </c>
      <c r="D38" s="100"/>
      <c r="E38" s="100"/>
      <c r="F38" s="101">
        <f t="shared" si="4"/>
        <v>0</v>
      </c>
      <c r="G38" s="138"/>
      <c r="H38" s="129"/>
      <c r="I38" s="135"/>
      <c r="J38" s="71"/>
      <c r="K38" s="71"/>
      <c r="L38" s="71"/>
      <c r="M38" s="71"/>
      <c r="N38" s="71"/>
      <c r="O38" s="71"/>
      <c r="P38" s="71"/>
      <c r="Q38" s="71"/>
      <c r="R38" s="71"/>
    </row>
    <row r="39" spans="1:18" s="63" customFormat="1" ht="15" thickBot="1" x14ac:dyDescent="0.35">
      <c r="B39" s="83"/>
      <c r="C39" s="83"/>
      <c r="D39" s="84"/>
      <c r="E39" s="84"/>
      <c r="F39" s="85">
        <f>SUM(F33:F38)</f>
        <v>0</v>
      </c>
      <c r="G39" s="140"/>
      <c r="H39" s="122"/>
      <c r="I39" s="122"/>
    </row>
    <row r="40" spans="1:18" s="57" customFormat="1" x14ac:dyDescent="0.3">
      <c r="A40" s="82"/>
      <c r="B40" s="105" t="s">
        <v>17</v>
      </c>
      <c r="C40" s="106"/>
      <c r="D40" s="107"/>
      <c r="E40" s="107"/>
      <c r="F40" s="108" t="str">
        <f>IF(I40&lt;H40,"INEFFECTIVE","EFFECTIVE")</f>
        <v>INEFFECTIVE</v>
      </c>
      <c r="G40" s="125">
        <f>IF(F40="INEFFECTIVE",0,1)</f>
        <v>0</v>
      </c>
      <c r="H40" s="125">
        <f>IF(COUNTIF(B41:B52,"r")&gt;0,70,60)</f>
        <v>60</v>
      </c>
      <c r="I40" s="134">
        <f>(COUNTIF(B41:B52,"y")+COUNTIF(B41:B52,"n/a"))*100/12</f>
        <v>8.3333333333333339</v>
      </c>
      <c r="J40" s="72"/>
      <c r="K40" s="72"/>
      <c r="L40" s="72"/>
      <c r="M40" s="72"/>
      <c r="N40" s="72"/>
      <c r="O40" s="72"/>
      <c r="P40" s="72"/>
      <c r="Q40" s="72"/>
      <c r="R40" s="72"/>
    </row>
    <row r="41" spans="1:18" x14ac:dyDescent="0.3">
      <c r="A41" s="68"/>
      <c r="B41" s="118" t="s">
        <v>2</v>
      </c>
      <c r="C41" s="103" t="s">
        <v>4</v>
      </c>
      <c r="D41" s="56"/>
      <c r="E41" s="56"/>
      <c r="F41" s="109">
        <f t="shared" ref="F41:F46" si="6">IF(B41="n",0,IF(B41="r",0,1))</f>
        <v>0</v>
      </c>
      <c r="G41" s="138"/>
      <c r="H41" s="128"/>
    </row>
    <row r="42" spans="1:18" x14ac:dyDescent="0.3">
      <c r="A42" s="68"/>
      <c r="B42" s="118" t="s">
        <v>2</v>
      </c>
      <c r="C42" s="103" t="s">
        <v>5</v>
      </c>
      <c r="D42" s="56"/>
      <c r="E42" s="56"/>
      <c r="F42" s="109">
        <f t="shared" si="6"/>
        <v>0</v>
      </c>
      <c r="G42" s="138"/>
      <c r="H42" s="128"/>
    </row>
    <row r="43" spans="1:18" x14ac:dyDescent="0.3">
      <c r="A43" s="68"/>
      <c r="B43" s="118" t="s">
        <v>2</v>
      </c>
      <c r="C43" s="103" t="s">
        <v>6</v>
      </c>
      <c r="D43" s="56"/>
      <c r="E43" s="56"/>
      <c r="F43" s="109">
        <f t="shared" si="6"/>
        <v>0</v>
      </c>
      <c r="G43" s="138"/>
      <c r="H43" s="128"/>
    </row>
    <row r="44" spans="1:18" x14ac:dyDescent="0.3">
      <c r="A44" s="68"/>
      <c r="B44" s="118" t="s">
        <v>2</v>
      </c>
      <c r="C44" s="148" t="s">
        <v>7</v>
      </c>
      <c r="D44" s="56"/>
      <c r="E44" s="56"/>
      <c r="F44" s="109">
        <f t="shared" ref="F44" si="7">IF(B44="n",0,IF(B44="r",0,1))</f>
        <v>0</v>
      </c>
      <c r="G44" s="138"/>
      <c r="H44" s="128"/>
    </row>
    <row r="45" spans="1:18" x14ac:dyDescent="0.3">
      <c r="A45" s="68"/>
      <c r="B45" s="118" t="s">
        <v>2</v>
      </c>
      <c r="C45" s="103" t="s">
        <v>11</v>
      </c>
      <c r="D45" s="56"/>
      <c r="E45" s="56"/>
      <c r="F45" s="109">
        <f t="shared" si="6"/>
        <v>0</v>
      </c>
      <c r="G45" s="138"/>
      <c r="H45" s="128"/>
    </row>
    <row r="46" spans="1:18" x14ac:dyDescent="0.3">
      <c r="A46" s="68"/>
      <c r="B46" s="118" t="s">
        <v>2</v>
      </c>
      <c r="C46" s="103" t="s">
        <v>13</v>
      </c>
      <c r="D46" s="56"/>
      <c r="E46" s="56"/>
      <c r="F46" s="109">
        <f t="shared" si="6"/>
        <v>0</v>
      </c>
      <c r="G46" s="138"/>
      <c r="H46" s="128"/>
    </row>
    <row r="47" spans="1:18" x14ac:dyDescent="0.3">
      <c r="A47" s="77"/>
      <c r="B47" s="118" t="s">
        <v>2</v>
      </c>
      <c r="C47" s="150" t="s">
        <v>14</v>
      </c>
      <c r="D47" s="56"/>
      <c r="E47" s="56"/>
      <c r="F47" s="109"/>
      <c r="G47" s="138"/>
      <c r="H47" s="129"/>
      <c r="I47" s="135"/>
      <c r="J47" s="71"/>
      <c r="K47" s="71"/>
      <c r="L47" s="71"/>
      <c r="M47" s="71"/>
      <c r="N47" s="71"/>
      <c r="O47" s="71"/>
      <c r="P47" s="71"/>
      <c r="Q47" s="71"/>
      <c r="R47" s="71"/>
    </row>
    <row r="48" spans="1:18" x14ac:dyDescent="0.3">
      <c r="A48" s="77"/>
      <c r="B48" s="118" t="s">
        <v>2</v>
      </c>
      <c r="C48" s="150" t="s">
        <v>18</v>
      </c>
      <c r="D48" s="56"/>
      <c r="E48" s="56"/>
      <c r="F48" s="109"/>
      <c r="G48" s="138"/>
      <c r="H48" s="129"/>
      <c r="I48" s="135"/>
      <c r="J48" s="71"/>
      <c r="K48" s="71"/>
      <c r="L48" s="71"/>
      <c r="M48" s="71"/>
      <c r="N48" s="71"/>
      <c r="O48" s="71"/>
      <c r="P48" s="71"/>
      <c r="Q48" s="71"/>
      <c r="R48" s="71"/>
    </row>
    <row r="49" spans="1:18" x14ac:dyDescent="0.3">
      <c r="A49" s="77"/>
      <c r="B49" s="118" t="s">
        <v>10</v>
      </c>
      <c r="C49" s="150" t="s">
        <v>16</v>
      </c>
      <c r="D49" s="56"/>
      <c r="E49" s="56"/>
      <c r="F49" s="109"/>
      <c r="G49" s="138"/>
      <c r="H49" s="129"/>
      <c r="I49" s="135"/>
      <c r="J49" s="71"/>
      <c r="K49" s="71"/>
      <c r="L49" s="71"/>
      <c r="M49" s="71"/>
      <c r="N49" s="71"/>
      <c r="O49" s="71"/>
      <c r="P49" s="71"/>
      <c r="Q49" s="71"/>
      <c r="R49" s="71"/>
    </row>
    <row r="50" spans="1:18" x14ac:dyDescent="0.3">
      <c r="A50" s="77"/>
      <c r="B50" s="118" t="s">
        <v>2</v>
      </c>
      <c r="C50" s="150" t="s">
        <v>21</v>
      </c>
      <c r="D50" s="56"/>
      <c r="E50" s="56"/>
      <c r="F50" s="109"/>
      <c r="G50" s="138"/>
      <c r="H50" s="129"/>
      <c r="I50" s="135"/>
      <c r="J50" s="71"/>
      <c r="K50" s="71"/>
      <c r="L50" s="71"/>
      <c r="M50" s="71"/>
      <c r="N50" s="71"/>
      <c r="O50" s="71"/>
      <c r="P50" s="71"/>
      <c r="Q50" s="71"/>
      <c r="R50" s="71"/>
    </row>
    <row r="51" spans="1:18" x14ac:dyDescent="0.3">
      <c r="A51" s="77"/>
      <c r="B51" s="118" t="s">
        <v>2</v>
      </c>
      <c r="C51" s="150" t="s">
        <v>22</v>
      </c>
      <c r="D51" s="56"/>
      <c r="E51" s="56"/>
      <c r="F51" s="109"/>
      <c r="G51" s="138"/>
      <c r="H51" s="129"/>
      <c r="I51" s="135"/>
      <c r="J51" s="71"/>
      <c r="K51" s="71"/>
      <c r="L51" s="71"/>
      <c r="M51" s="71"/>
      <c r="N51" s="71"/>
      <c r="O51" s="71"/>
      <c r="P51" s="71"/>
      <c r="Q51" s="71"/>
      <c r="R51" s="71"/>
    </row>
    <row r="52" spans="1:18" x14ac:dyDescent="0.3">
      <c r="A52" s="77"/>
      <c r="B52" s="118" t="s">
        <v>2</v>
      </c>
      <c r="C52" s="150" t="s">
        <v>111</v>
      </c>
      <c r="D52" s="56"/>
      <c r="E52" s="56"/>
      <c r="F52" s="109"/>
      <c r="G52" s="138"/>
      <c r="H52" s="129"/>
      <c r="I52" s="135"/>
      <c r="J52" s="71"/>
      <c r="K52" s="71"/>
      <c r="L52" s="71"/>
      <c r="M52" s="71"/>
      <c r="N52" s="71"/>
      <c r="O52" s="71"/>
      <c r="P52" s="71"/>
      <c r="Q52" s="71"/>
      <c r="R52" s="71"/>
    </row>
    <row r="53" spans="1:18" s="63" customFormat="1" ht="15" thickBot="1" x14ac:dyDescent="0.35">
      <c r="B53" s="83"/>
      <c r="C53" s="83"/>
      <c r="D53" s="84"/>
      <c r="E53" s="84"/>
      <c r="F53" s="85">
        <f>SUM(F41:F52)</f>
        <v>0</v>
      </c>
      <c r="G53" s="140"/>
      <c r="H53" s="122"/>
      <c r="I53" s="122"/>
    </row>
    <row r="54" spans="1:18" s="57" customFormat="1" x14ac:dyDescent="0.3">
      <c r="A54" s="82"/>
      <c r="B54" s="105" t="s">
        <v>19</v>
      </c>
      <c r="C54" s="106"/>
      <c r="D54" s="107"/>
      <c r="E54" s="107"/>
      <c r="F54" s="108" t="str">
        <f>IF(I54&lt;H54,"INEFFECTIVE","EFFECTIVE")</f>
        <v>INEFFECTIVE</v>
      </c>
      <c r="G54" s="125">
        <f>IF(F54="INEFFECTIVE",0,1)</f>
        <v>0</v>
      </c>
      <c r="H54" s="125">
        <f>IF(COUNTIF(B55:B61,"r")&gt;0,70,60)</f>
        <v>60</v>
      </c>
      <c r="I54" s="134">
        <f>(COUNTIF(B55:B61,"y")+COUNTIF(B55:B61,"n/a"))*100/7</f>
        <v>0</v>
      </c>
      <c r="J54" s="72"/>
      <c r="K54" s="72"/>
      <c r="L54" s="72"/>
      <c r="M54" s="72"/>
      <c r="N54" s="72"/>
      <c r="O54" s="72"/>
      <c r="P54" s="72"/>
      <c r="Q54" s="72"/>
      <c r="R54" s="72"/>
    </row>
    <row r="55" spans="1:18" x14ac:dyDescent="0.3">
      <c r="A55" s="68"/>
      <c r="B55" s="118" t="s">
        <v>2</v>
      </c>
      <c r="C55" s="103" t="s">
        <v>4</v>
      </c>
      <c r="D55" s="56"/>
      <c r="E55" s="56"/>
      <c r="F55" s="109">
        <f t="shared" ref="F55:F61" si="8">IF(B55="n",0,IF(B55="r",0,1))</f>
        <v>0</v>
      </c>
      <c r="G55" s="138"/>
      <c r="H55" s="128"/>
    </row>
    <row r="56" spans="1:18" x14ac:dyDescent="0.3">
      <c r="A56" s="68"/>
      <c r="B56" s="118" t="s">
        <v>2</v>
      </c>
      <c r="C56" s="103" t="s">
        <v>5</v>
      </c>
      <c r="D56" s="56"/>
      <c r="E56" s="56"/>
      <c r="F56" s="109">
        <f t="shared" si="8"/>
        <v>0</v>
      </c>
      <c r="G56" s="138"/>
      <c r="H56" s="128"/>
    </row>
    <row r="57" spans="1:18" x14ac:dyDescent="0.3">
      <c r="A57" s="68"/>
      <c r="B57" s="118" t="s">
        <v>2</v>
      </c>
      <c r="C57" s="103" t="s">
        <v>6</v>
      </c>
      <c r="D57" s="56"/>
      <c r="E57" s="56"/>
      <c r="F57" s="109">
        <f t="shared" si="8"/>
        <v>0</v>
      </c>
      <c r="G57" s="138"/>
      <c r="H57" s="128"/>
    </row>
    <row r="58" spans="1:18" x14ac:dyDescent="0.3">
      <c r="A58" s="68"/>
      <c r="B58" s="118" t="s">
        <v>2</v>
      </c>
      <c r="C58" s="103" t="s">
        <v>7</v>
      </c>
      <c r="D58" s="56"/>
      <c r="E58" s="56"/>
      <c r="F58" s="109">
        <f t="shared" si="8"/>
        <v>0</v>
      </c>
      <c r="G58" s="138"/>
      <c r="H58" s="128"/>
    </row>
    <row r="59" spans="1:18" x14ac:dyDescent="0.3">
      <c r="A59" s="68"/>
      <c r="B59" s="118" t="s">
        <v>2</v>
      </c>
      <c r="C59" s="103" t="s">
        <v>11</v>
      </c>
      <c r="D59" s="56"/>
      <c r="E59" s="56"/>
      <c r="F59" s="109">
        <f t="shared" si="8"/>
        <v>0</v>
      </c>
      <c r="G59" s="138"/>
      <c r="H59" s="128"/>
    </row>
    <row r="60" spans="1:18" x14ac:dyDescent="0.3">
      <c r="A60" s="77"/>
      <c r="B60" s="118" t="s">
        <v>2</v>
      </c>
      <c r="C60" s="150" t="s">
        <v>13</v>
      </c>
      <c r="D60" s="56"/>
      <c r="E60" s="56"/>
      <c r="F60" s="109"/>
      <c r="G60" s="138"/>
      <c r="H60" s="129"/>
      <c r="I60" s="135"/>
      <c r="J60" s="71"/>
      <c r="K60" s="71"/>
      <c r="L60" s="71"/>
      <c r="M60" s="71"/>
      <c r="N60" s="71"/>
      <c r="O60" s="71"/>
      <c r="P60" s="71"/>
      <c r="Q60" s="71"/>
      <c r="R60" s="71"/>
    </row>
    <row r="61" spans="1:18" ht="15" thickBot="1" x14ac:dyDescent="0.35">
      <c r="A61" s="77"/>
      <c r="B61" s="118" t="s">
        <v>2</v>
      </c>
      <c r="C61" s="110" t="s">
        <v>14</v>
      </c>
      <c r="D61" s="111"/>
      <c r="E61" s="111"/>
      <c r="F61" s="112">
        <f t="shared" si="8"/>
        <v>0</v>
      </c>
      <c r="G61" s="138"/>
      <c r="H61" s="129"/>
      <c r="I61" s="135"/>
      <c r="J61" s="71"/>
      <c r="K61" s="71"/>
      <c r="L61" s="71"/>
      <c r="M61" s="71"/>
      <c r="N61" s="71"/>
      <c r="O61" s="71"/>
      <c r="P61" s="71"/>
      <c r="Q61" s="71"/>
      <c r="R61" s="71"/>
    </row>
    <row r="62" spans="1:18" s="63" customFormat="1" ht="15" thickBot="1" x14ac:dyDescent="0.35">
      <c r="B62" s="83"/>
      <c r="C62" s="83"/>
      <c r="D62" s="84"/>
      <c r="E62" s="84"/>
      <c r="F62" s="85">
        <f>SUM(F55:F61)</f>
        <v>0</v>
      </c>
      <c r="G62" s="140"/>
      <c r="H62" s="122"/>
      <c r="I62" s="122"/>
    </row>
    <row r="63" spans="1:18" s="57" customFormat="1" x14ac:dyDescent="0.3">
      <c r="A63" s="82"/>
      <c r="B63" s="105" t="s">
        <v>141</v>
      </c>
      <c r="C63" s="106"/>
      <c r="D63" s="107"/>
      <c r="E63" s="107"/>
      <c r="F63" s="108" t="str">
        <f>IF(I63&lt;H63,"INEFFECTIVE","EFFECTIVE")</f>
        <v>INEFFECTIVE</v>
      </c>
      <c r="G63" s="125">
        <f>IF(F63="INEFFECTIVE",0,1)</f>
        <v>0</v>
      </c>
      <c r="H63" s="125">
        <f>IF(COUNTIF(B64:B65,"r")&gt;0,70,60)</f>
        <v>60</v>
      </c>
      <c r="I63" s="134">
        <f>(COUNTIF(B64:B65,"y")+COUNTIF(B64:B65,"n/a"))*100/2</f>
        <v>0</v>
      </c>
      <c r="J63" s="72"/>
      <c r="K63" s="72"/>
      <c r="L63" s="72"/>
      <c r="M63" s="72"/>
      <c r="N63" s="72"/>
      <c r="O63" s="72"/>
      <c r="P63" s="72"/>
      <c r="Q63" s="72"/>
      <c r="R63" s="72"/>
    </row>
    <row r="64" spans="1:18" x14ac:dyDescent="0.3">
      <c r="A64" s="68"/>
      <c r="B64" s="118" t="s">
        <v>2</v>
      </c>
      <c r="C64" s="103" t="s">
        <v>7</v>
      </c>
      <c r="D64" s="56"/>
      <c r="E64" s="56"/>
      <c r="F64" s="109">
        <f t="shared" ref="F64:F65" si="9">IF(B64="n",0,IF(B64="r",0,1))</f>
        <v>0</v>
      </c>
      <c r="G64" s="138"/>
      <c r="H64" s="128"/>
    </row>
    <row r="65" spans="1:18" ht="15" thickBot="1" x14ac:dyDescent="0.35">
      <c r="A65" s="68"/>
      <c r="B65" s="118" t="s">
        <v>102</v>
      </c>
      <c r="C65" s="110" t="s">
        <v>13</v>
      </c>
      <c r="D65" s="111"/>
      <c r="E65" s="111"/>
      <c r="F65" s="112">
        <f t="shared" si="9"/>
        <v>0</v>
      </c>
      <c r="G65" s="138"/>
      <c r="H65" s="128"/>
    </row>
    <row r="66" spans="1:18" s="63" customFormat="1" ht="15" thickBot="1" x14ac:dyDescent="0.35">
      <c r="B66" s="83"/>
      <c r="C66" s="83"/>
      <c r="D66" s="84"/>
      <c r="E66" s="84"/>
      <c r="F66" s="85">
        <f>SUM(F64:F65)</f>
        <v>0</v>
      </c>
      <c r="G66" s="140"/>
      <c r="H66" s="122"/>
      <c r="I66" s="122"/>
    </row>
    <row r="67" spans="1:18" s="57" customFormat="1" x14ac:dyDescent="0.3">
      <c r="A67" s="82"/>
      <c r="B67" s="105" t="s">
        <v>20</v>
      </c>
      <c r="C67" s="106"/>
      <c r="D67" s="107"/>
      <c r="E67" s="107"/>
      <c r="F67" s="108" t="str">
        <f>IF(I67&lt;H67,"INEFFECTIVE","EFFECTIVE")</f>
        <v>INEFFECTIVE</v>
      </c>
      <c r="G67" s="125">
        <f>IF(F67="INEFFECTIVE",0,1)</f>
        <v>0</v>
      </c>
      <c r="H67" s="125">
        <f>IF(COUNTIF(B68:B71,"r")&gt;0,70,60)</f>
        <v>60</v>
      </c>
      <c r="I67" s="134">
        <f>(COUNTIF(B68:B71,"y")+COUNTIF(B68:B71,"n/a"))*100/4</f>
        <v>0</v>
      </c>
      <c r="J67" s="72"/>
      <c r="K67" s="72"/>
      <c r="L67" s="72"/>
      <c r="M67" s="72"/>
      <c r="N67" s="72"/>
      <c r="O67" s="72"/>
      <c r="P67" s="72"/>
      <c r="Q67" s="72"/>
      <c r="R67" s="72"/>
    </row>
    <row r="68" spans="1:18" x14ac:dyDescent="0.3">
      <c r="A68" s="68"/>
      <c r="B68" s="118" t="s">
        <v>2</v>
      </c>
      <c r="C68" s="103" t="s">
        <v>13</v>
      </c>
      <c r="D68" s="56"/>
      <c r="E68" s="56"/>
      <c r="F68" s="109">
        <f t="shared" ref="F68:F71" si="10">IF(B68="n",0,IF(B68="r",0,1))</f>
        <v>0</v>
      </c>
      <c r="G68" s="138"/>
      <c r="H68" s="128"/>
    </row>
    <row r="69" spans="1:18" x14ac:dyDescent="0.3">
      <c r="A69" s="68"/>
      <c r="B69" s="118" t="s">
        <v>2</v>
      </c>
      <c r="C69" s="103" t="s">
        <v>111</v>
      </c>
      <c r="D69" s="56"/>
      <c r="E69" s="56"/>
      <c r="F69" s="109">
        <f t="shared" si="10"/>
        <v>0</v>
      </c>
      <c r="G69" s="138"/>
      <c r="H69" s="128"/>
    </row>
    <row r="70" spans="1:18" x14ac:dyDescent="0.3">
      <c r="A70" s="68"/>
      <c r="B70" s="118" t="s">
        <v>2</v>
      </c>
      <c r="C70" s="103" t="s">
        <v>28</v>
      </c>
      <c r="D70" s="56"/>
      <c r="E70" s="56"/>
      <c r="F70" s="109">
        <f t="shared" si="10"/>
        <v>0</v>
      </c>
      <c r="G70" s="138"/>
      <c r="H70" s="128"/>
    </row>
    <row r="71" spans="1:18" ht="15" thickBot="1" x14ac:dyDescent="0.35">
      <c r="A71" s="77"/>
      <c r="B71" s="118" t="s">
        <v>2</v>
      </c>
      <c r="C71" s="110" t="s">
        <v>115</v>
      </c>
      <c r="D71" s="111"/>
      <c r="E71" s="111"/>
      <c r="F71" s="112">
        <f t="shared" si="10"/>
        <v>0</v>
      </c>
      <c r="G71" s="138"/>
      <c r="H71" s="129"/>
      <c r="I71" s="135"/>
      <c r="J71" s="71"/>
      <c r="K71" s="71"/>
      <c r="L71" s="71"/>
      <c r="M71" s="71"/>
      <c r="N71" s="71"/>
      <c r="O71" s="71"/>
      <c r="P71" s="71"/>
      <c r="Q71" s="71"/>
      <c r="R71" s="71"/>
    </row>
    <row r="72" spans="1:18" s="63" customFormat="1" ht="15" thickBot="1" x14ac:dyDescent="0.35">
      <c r="B72" s="83"/>
      <c r="C72" s="83"/>
      <c r="D72" s="84"/>
      <c r="E72" s="84"/>
      <c r="F72" s="85">
        <f>SUM(F68:F71)</f>
        <v>0</v>
      </c>
      <c r="G72" s="140"/>
      <c r="H72" s="122"/>
      <c r="I72" s="122"/>
    </row>
    <row r="73" spans="1:18" s="57" customFormat="1" x14ac:dyDescent="0.3">
      <c r="A73" s="82"/>
      <c r="B73" s="105" t="s">
        <v>23</v>
      </c>
      <c r="C73" s="106"/>
      <c r="D73" s="107"/>
      <c r="E73" s="107"/>
      <c r="F73" s="108" t="str">
        <f>IF(I73&lt;H73,"INEFFECTIVE","EFFECTIVE")</f>
        <v>INEFFECTIVE</v>
      </c>
      <c r="G73" s="125">
        <f>IF(F73="INEFFECTIVE",0,1)</f>
        <v>0</v>
      </c>
      <c r="H73" s="125">
        <f>IF(COUNTIF(B74:B76,"r")&gt;0,70,60)</f>
        <v>60</v>
      </c>
      <c r="I73" s="134">
        <f>(COUNTIF(B74:B76,"y")+COUNTIF(B74:B76,"n/a"))*100/3</f>
        <v>0</v>
      </c>
      <c r="J73" s="72"/>
      <c r="K73" s="72"/>
      <c r="L73" s="72"/>
      <c r="M73" s="72"/>
      <c r="N73" s="72"/>
      <c r="O73" s="72"/>
      <c r="P73" s="72"/>
      <c r="Q73" s="72"/>
      <c r="R73" s="72"/>
    </row>
    <row r="74" spans="1:18" x14ac:dyDescent="0.3">
      <c r="A74" s="68"/>
      <c r="B74" s="118" t="s">
        <v>2</v>
      </c>
      <c r="C74" s="103" t="s">
        <v>7</v>
      </c>
      <c r="D74" s="56"/>
      <c r="E74" s="56"/>
      <c r="F74" s="109">
        <f t="shared" ref="F74:F76" si="11">IF(B74="n",0,IF(B74="r",0,1))</f>
        <v>0</v>
      </c>
      <c r="G74" s="138"/>
      <c r="H74" s="128"/>
    </row>
    <row r="75" spans="1:18" x14ac:dyDescent="0.3">
      <c r="A75" s="77"/>
      <c r="B75" s="118" t="s">
        <v>2</v>
      </c>
      <c r="C75" s="150" t="s">
        <v>11</v>
      </c>
      <c r="D75" s="56"/>
      <c r="E75" s="56"/>
      <c r="F75" s="109"/>
      <c r="G75" s="138"/>
      <c r="H75" s="129"/>
      <c r="I75" s="135"/>
      <c r="J75" s="71"/>
      <c r="K75" s="71"/>
      <c r="L75" s="71"/>
      <c r="M75" s="71"/>
      <c r="N75" s="71"/>
      <c r="O75" s="71"/>
      <c r="P75" s="71"/>
      <c r="Q75" s="71"/>
      <c r="R75" s="71"/>
    </row>
    <row r="76" spans="1:18" ht="15" thickBot="1" x14ac:dyDescent="0.35">
      <c r="A76" s="77"/>
      <c r="B76" s="118" t="s">
        <v>2</v>
      </c>
      <c r="C76" s="110" t="s">
        <v>13</v>
      </c>
      <c r="D76" s="111"/>
      <c r="E76" s="111"/>
      <c r="F76" s="112">
        <f t="shared" si="11"/>
        <v>0</v>
      </c>
      <c r="G76" s="138"/>
      <c r="H76" s="129"/>
      <c r="I76" s="135"/>
      <c r="J76" s="71"/>
      <c r="K76" s="71"/>
      <c r="L76" s="71"/>
      <c r="M76" s="71"/>
      <c r="N76" s="71"/>
      <c r="O76" s="71"/>
      <c r="P76" s="71"/>
      <c r="Q76" s="71"/>
      <c r="R76" s="71"/>
    </row>
    <row r="77" spans="1:18" s="63" customFormat="1" ht="15" thickBot="1" x14ac:dyDescent="0.35">
      <c r="B77" s="83"/>
      <c r="C77" s="83"/>
      <c r="D77" s="84"/>
      <c r="E77" s="84"/>
      <c r="F77" s="85">
        <f>SUM(F74:F76)</f>
        <v>0</v>
      </c>
      <c r="G77" s="140"/>
      <c r="H77" s="122"/>
      <c r="I77" s="122"/>
    </row>
    <row r="78" spans="1:18" s="57" customFormat="1" x14ac:dyDescent="0.3">
      <c r="A78" s="82"/>
      <c r="B78" s="105" t="s">
        <v>24</v>
      </c>
      <c r="C78" s="106"/>
      <c r="D78" s="107"/>
      <c r="E78" s="107"/>
      <c r="F78" s="108" t="str">
        <f>IF(I78&lt;H78,"INEFFECTIVE","EFFECTIVE")</f>
        <v>EFFECTIVE</v>
      </c>
      <c r="G78" s="125">
        <f>IF(F78="INEFFECTIVE",0,1)</f>
        <v>1</v>
      </c>
      <c r="H78" s="125">
        <f>IF(COUNTIF(B79:B80,"r")&gt;0,70,60)</f>
        <v>60</v>
      </c>
      <c r="I78" s="134">
        <f>(COUNTIF(B79:B80,"y")+COUNTIF(B79:B80,"n/a"))*100/2</f>
        <v>100</v>
      </c>
      <c r="J78" s="72"/>
      <c r="K78" s="72"/>
      <c r="L78" s="72"/>
      <c r="M78" s="72"/>
      <c r="N78" s="72"/>
      <c r="O78" s="72"/>
      <c r="P78" s="72"/>
      <c r="Q78" s="72"/>
      <c r="R78" s="72"/>
    </row>
    <row r="79" spans="1:18" x14ac:dyDescent="0.3">
      <c r="A79" s="68"/>
      <c r="B79" s="118" t="s">
        <v>10</v>
      </c>
      <c r="C79" s="103" t="s">
        <v>13</v>
      </c>
      <c r="D79" s="56"/>
      <c r="E79" s="56"/>
      <c r="F79" s="109">
        <f t="shared" ref="F79:F80" si="12">IF(B79="n",0,IF(B79="r",0,1))</f>
        <v>1</v>
      </c>
      <c r="G79" s="138"/>
      <c r="H79" s="128"/>
    </row>
    <row r="80" spans="1:18" ht="15" thickBot="1" x14ac:dyDescent="0.35">
      <c r="A80" s="77"/>
      <c r="B80" s="118" t="s">
        <v>10</v>
      </c>
      <c r="C80" s="110" t="s">
        <v>14</v>
      </c>
      <c r="D80" s="111"/>
      <c r="E80" s="111"/>
      <c r="F80" s="112">
        <f t="shared" si="12"/>
        <v>1</v>
      </c>
      <c r="G80" s="138"/>
      <c r="H80" s="129"/>
      <c r="I80" s="135"/>
      <c r="J80" s="71"/>
      <c r="K80" s="71"/>
      <c r="L80" s="71"/>
      <c r="M80" s="71"/>
      <c r="N80" s="71"/>
      <c r="O80" s="71"/>
      <c r="P80" s="71"/>
      <c r="Q80" s="71"/>
      <c r="R80" s="71"/>
    </row>
    <row r="81" spans="1:18" s="63" customFormat="1" ht="15" thickBot="1" x14ac:dyDescent="0.35">
      <c r="B81" s="83"/>
      <c r="C81" s="83"/>
      <c r="D81" s="84"/>
      <c r="E81" s="84"/>
      <c r="F81" s="85">
        <f>SUM(F79:F80)</f>
        <v>2</v>
      </c>
      <c r="G81" s="140"/>
      <c r="H81" s="122"/>
      <c r="I81" s="122"/>
    </row>
    <row r="82" spans="1:18" s="57" customFormat="1" x14ac:dyDescent="0.3">
      <c r="A82" s="82"/>
      <c r="B82" s="105" t="s">
        <v>25</v>
      </c>
      <c r="C82" s="106"/>
      <c r="D82" s="107"/>
      <c r="E82" s="107"/>
      <c r="F82" s="108" t="str">
        <f>IF(I82&lt;H82,"INEFFECTIVE","EFFECTIVE")</f>
        <v>INEFFECTIVE</v>
      </c>
      <c r="G82" s="125">
        <f>IF(F82="INEFFECTIVE",0,1)</f>
        <v>0</v>
      </c>
      <c r="H82" s="125">
        <f>IF(COUNTIF(B83:B89,"r")&gt;0,70,60)</f>
        <v>60</v>
      </c>
      <c r="I82" s="134">
        <f>(COUNTIF(B83:B89,"y")+COUNTIF(B83:B89,"n/a"))*100/7</f>
        <v>0</v>
      </c>
      <c r="J82" s="72"/>
      <c r="K82" s="72"/>
      <c r="L82" s="72"/>
      <c r="M82" s="72"/>
      <c r="N82" s="72"/>
      <c r="O82" s="72"/>
      <c r="P82" s="72"/>
      <c r="Q82" s="72"/>
      <c r="R82" s="72"/>
    </row>
    <row r="83" spans="1:18" x14ac:dyDescent="0.3">
      <c r="A83" s="68"/>
      <c r="B83" s="118" t="s">
        <v>2</v>
      </c>
      <c r="C83" s="103" t="s">
        <v>4</v>
      </c>
      <c r="D83" s="56"/>
      <c r="E83" s="56"/>
      <c r="F83" s="109">
        <f t="shared" ref="F83:F89" si="13">IF(B83="n",0,IF(B83="r",0,1))</f>
        <v>0</v>
      </c>
      <c r="G83" s="138"/>
      <c r="H83" s="128"/>
    </row>
    <row r="84" spans="1:18" x14ac:dyDescent="0.3">
      <c r="A84" s="68"/>
      <c r="B84" s="118" t="s">
        <v>2</v>
      </c>
      <c r="C84" s="103" t="s">
        <v>5</v>
      </c>
      <c r="D84" s="56"/>
      <c r="E84" s="56"/>
      <c r="F84" s="109">
        <f t="shared" si="13"/>
        <v>0</v>
      </c>
      <c r="G84" s="138"/>
      <c r="H84" s="128"/>
    </row>
    <row r="85" spans="1:18" x14ac:dyDescent="0.3">
      <c r="A85" s="68"/>
      <c r="B85" s="118" t="s">
        <v>2</v>
      </c>
      <c r="C85" s="103" t="s">
        <v>6</v>
      </c>
      <c r="D85" s="56"/>
      <c r="E85" s="56"/>
      <c r="F85" s="109">
        <f t="shared" si="13"/>
        <v>0</v>
      </c>
      <c r="G85" s="138"/>
      <c r="H85" s="128"/>
    </row>
    <row r="86" spans="1:18" x14ac:dyDescent="0.3">
      <c r="A86" s="68"/>
      <c r="B86" s="118" t="s">
        <v>2</v>
      </c>
      <c r="C86" s="103" t="s">
        <v>7</v>
      </c>
      <c r="D86" s="56"/>
      <c r="E86" s="56"/>
      <c r="F86" s="109">
        <f t="shared" si="13"/>
        <v>0</v>
      </c>
      <c r="G86" s="138"/>
      <c r="H86" s="128"/>
    </row>
    <row r="87" spans="1:18" x14ac:dyDescent="0.3">
      <c r="A87" s="68"/>
      <c r="B87" s="118" t="s">
        <v>2</v>
      </c>
      <c r="C87" s="103" t="s">
        <v>13</v>
      </c>
      <c r="D87" s="56"/>
      <c r="E87" s="56"/>
      <c r="F87" s="109">
        <f t="shared" si="13"/>
        <v>0</v>
      </c>
      <c r="G87" s="138"/>
      <c r="H87" s="128"/>
    </row>
    <row r="88" spans="1:18" x14ac:dyDescent="0.3">
      <c r="A88" s="68"/>
      <c r="B88" s="118" t="s">
        <v>2</v>
      </c>
      <c r="C88" s="103" t="s">
        <v>14</v>
      </c>
      <c r="D88" s="56"/>
      <c r="E88" s="56"/>
      <c r="F88" s="109">
        <f t="shared" si="13"/>
        <v>0</v>
      </c>
      <c r="G88" s="138"/>
      <c r="H88" s="128"/>
    </row>
    <row r="89" spans="1:18" ht="15" thickBot="1" x14ac:dyDescent="0.35">
      <c r="A89" s="77"/>
      <c r="B89" s="118" t="s">
        <v>2</v>
      </c>
      <c r="C89" s="110" t="s">
        <v>18</v>
      </c>
      <c r="D89" s="111"/>
      <c r="E89" s="111"/>
      <c r="F89" s="112">
        <f t="shared" si="13"/>
        <v>0</v>
      </c>
      <c r="G89" s="138"/>
      <c r="H89" s="129"/>
      <c r="I89" s="135"/>
      <c r="J89" s="71"/>
      <c r="K89" s="71"/>
      <c r="L89" s="71"/>
      <c r="M89" s="71"/>
      <c r="N89" s="71"/>
      <c r="O89" s="71"/>
      <c r="P89" s="71"/>
      <c r="Q89" s="71"/>
      <c r="R89" s="71"/>
    </row>
    <row r="90" spans="1:18" s="63" customFormat="1" ht="15" thickBot="1" x14ac:dyDescent="0.35">
      <c r="B90" s="83"/>
      <c r="C90" s="83"/>
      <c r="D90" s="84"/>
      <c r="E90" s="84"/>
      <c r="F90" s="85">
        <f>SUM(F83:F89)</f>
        <v>0</v>
      </c>
      <c r="G90" s="140"/>
      <c r="H90" s="122"/>
      <c r="I90" s="122"/>
    </row>
    <row r="91" spans="1:18" s="57" customFormat="1" x14ac:dyDescent="0.3">
      <c r="A91" s="82"/>
      <c r="B91" s="105" t="s">
        <v>26</v>
      </c>
      <c r="C91" s="106"/>
      <c r="D91" s="107"/>
      <c r="E91" s="107"/>
      <c r="F91" s="108" t="str">
        <f>IF(I91&lt;H91,"INEFFECTIVE","EFFECTIVE")</f>
        <v>INEFFECTIVE</v>
      </c>
      <c r="G91" s="125">
        <f>IF(F91="INEFFECTIVE",0,1)</f>
        <v>0</v>
      </c>
      <c r="H91" s="125">
        <f>IF(COUNTIF(B92:B100,"r")&gt;0,70,60)</f>
        <v>60</v>
      </c>
      <c r="I91" s="134">
        <f>(COUNTIF(B92:B100,"y")+COUNTIF(B92:B100,"n/a"))*100/9</f>
        <v>0</v>
      </c>
      <c r="J91" s="72"/>
      <c r="K91" s="72"/>
      <c r="L91" s="72"/>
      <c r="M91" s="72"/>
      <c r="N91" s="72"/>
      <c r="O91" s="72"/>
      <c r="P91" s="72"/>
      <c r="Q91" s="72"/>
      <c r="R91" s="72"/>
    </row>
    <row r="92" spans="1:18" x14ac:dyDescent="0.3">
      <c r="A92" s="68"/>
      <c r="B92" s="118" t="s">
        <v>2</v>
      </c>
      <c r="C92" s="103" t="s">
        <v>4</v>
      </c>
      <c r="D92" s="56"/>
      <c r="E92" s="56"/>
      <c r="F92" s="109">
        <f t="shared" ref="F92:F100" si="14">IF(B92="n",0,IF(B92="r",0,1))</f>
        <v>0</v>
      </c>
      <c r="G92" s="138"/>
      <c r="H92" s="128"/>
    </row>
    <row r="93" spans="1:18" x14ac:dyDescent="0.3">
      <c r="A93" s="68"/>
      <c r="B93" s="118" t="s">
        <v>2</v>
      </c>
      <c r="C93" s="103" t="s">
        <v>5</v>
      </c>
      <c r="D93" s="56"/>
      <c r="E93" s="56"/>
      <c r="F93" s="109">
        <f t="shared" si="14"/>
        <v>0</v>
      </c>
      <c r="G93" s="138"/>
      <c r="H93" s="128"/>
    </row>
    <row r="94" spans="1:18" x14ac:dyDescent="0.3">
      <c r="A94" s="68"/>
      <c r="B94" s="118" t="s">
        <v>2</v>
      </c>
      <c r="C94" s="103" t="s">
        <v>6</v>
      </c>
      <c r="D94" s="56"/>
      <c r="E94" s="56"/>
      <c r="F94" s="109">
        <f t="shared" si="14"/>
        <v>0</v>
      </c>
      <c r="G94" s="138"/>
      <c r="H94" s="128"/>
    </row>
    <row r="95" spans="1:18" x14ac:dyDescent="0.3">
      <c r="A95" s="68"/>
      <c r="B95" s="118" t="s">
        <v>2</v>
      </c>
      <c r="C95" s="103" t="s">
        <v>7</v>
      </c>
      <c r="D95" s="56"/>
      <c r="E95" s="56"/>
      <c r="F95" s="109">
        <f t="shared" si="14"/>
        <v>0</v>
      </c>
      <c r="G95" s="138"/>
      <c r="H95" s="128"/>
    </row>
    <row r="96" spans="1:18" x14ac:dyDescent="0.3">
      <c r="A96" s="68"/>
      <c r="B96" s="118" t="s">
        <v>2</v>
      </c>
      <c r="C96" s="103" t="s">
        <v>11</v>
      </c>
      <c r="D96" s="56"/>
      <c r="E96" s="56"/>
      <c r="F96" s="109">
        <f t="shared" si="14"/>
        <v>0</v>
      </c>
      <c r="G96" s="138"/>
      <c r="H96" s="128"/>
    </row>
    <row r="97" spans="1:18" x14ac:dyDescent="0.3">
      <c r="A97" s="68"/>
      <c r="B97" s="118" t="s">
        <v>2</v>
      </c>
      <c r="C97" s="103" t="s">
        <v>13</v>
      </c>
      <c r="D97" s="56"/>
      <c r="E97" s="56"/>
      <c r="F97" s="109">
        <f t="shared" si="14"/>
        <v>0</v>
      </c>
      <c r="G97" s="138"/>
      <c r="H97" s="128"/>
    </row>
    <row r="98" spans="1:18" x14ac:dyDescent="0.3">
      <c r="A98" s="68"/>
      <c r="B98" s="118" t="s">
        <v>2</v>
      </c>
      <c r="C98" s="103" t="s">
        <v>18</v>
      </c>
      <c r="D98" s="56"/>
      <c r="E98" s="56"/>
      <c r="F98" s="109">
        <f t="shared" si="14"/>
        <v>0</v>
      </c>
      <c r="G98" s="138"/>
      <c r="H98" s="128"/>
    </row>
    <row r="99" spans="1:18" x14ac:dyDescent="0.3">
      <c r="A99" s="68"/>
      <c r="B99" s="118" t="s">
        <v>2</v>
      </c>
      <c r="C99" s="103" t="s">
        <v>16</v>
      </c>
      <c r="D99" s="56"/>
      <c r="E99" s="56"/>
      <c r="F99" s="109">
        <f t="shared" si="14"/>
        <v>0</v>
      </c>
      <c r="G99" s="138"/>
      <c r="H99" s="128"/>
    </row>
    <row r="100" spans="1:18" ht="15" thickBot="1" x14ac:dyDescent="0.35">
      <c r="A100" s="77"/>
      <c r="B100" s="118" t="s">
        <v>2</v>
      </c>
      <c r="C100" s="110" t="s">
        <v>21</v>
      </c>
      <c r="D100" s="111"/>
      <c r="E100" s="111"/>
      <c r="F100" s="112">
        <f t="shared" si="14"/>
        <v>0</v>
      </c>
      <c r="G100" s="138"/>
      <c r="H100" s="129"/>
      <c r="I100" s="135"/>
      <c r="J100" s="71"/>
      <c r="K100" s="71"/>
      <c r="L100" s="71"/>
      <c r="M100" s="71"/>
      <c r="N100" s="71"/>
      <c r="O100" s="71"/>
      <c r="P100" s="71"/>
      <c r="Q100" s="71"/>
      <c r="R100" s="71"/>
    </row>
    <row r="101" spans="1:18" s="63" customFormat="1" ht="15" thickBot="1" x14ac:dyDescent="0.35">
      <c r="B101" s="83"/>
      <c r="C101" s="83"/>
      <c r="D101" s="84"/>
      <c r="E101" s="84"/>
      <c r="F101" s="85">
        <f>SUM(F92:F100)</f>
        <v>0</v>
      </c>
      <c r="G101" s="140"/>
      <c r="H101" s="122"/>
      <c r="I101" s="122"/>
    </row>
    <row r="102" spans="1:18" s="57" customFormat="1" x14ac:dyDescent="0.3">
      <c r="A102" s="82"/>
      <c r="B102" s="105" t="s">
        <v>110</v>
      </c>
      <c r="C102" s="106"/>
      <c r="D102" s="107"/>
      <c r="E102" s="107"/>
      <c r="F102" s="108" t="str">
        <f>IF(I102&lt;H102,"INEFFECTIVE","EFFECTIVE")</f>
        <v>INEFFECTIVE</v>
      </c>
      <c r="G102" s="125">
        <f>IF(F102="INEFFECTIVE",0,1)</f>
        <v>0</v>
      </c>
      <c r="H102" s="125">
        <f>IF(COUNTIF(B103:B108,"r")&gt;0,70,60)</f>
        <v>60</v>
      </c>
      <c r="I102" s="134">
        <f>(COUNTIF(B103:B108,"y")+COUNTIF(B103:B108,"n/a"))*100/6</f>
        <v>0</v>
      </c>
      <c r="J102" s="72"/>
      <c r="K102" s="72"/>
      <c r="L102" s="72"/>
      <c r="M102" s="72"/>
      <c r="N102" s="72"/>
      <c r="O102" s="72"/>
      <c r="P102" s="72"/>
      <c r="Q102" s="72"/>
      <c r="R102" s="72"/>
    </row>
    <row r="103" spans="1:18" x14ac:dyDescent="0.3">
      <c r="A103" s="68"/>
      <c r="B103" s="118" t="s">
        <v>2</v>
      </c>
      <c r="C103" s="103" t="s">
        <v>4</v>
      </c>
      <c r="D103" s="56"/>
      <c r="E103" s="56"/>
      <c r="F103" s="109">
        <f t="shared" ref="F103:F108" si="15">IF(B103="n",0,IF(B103="r",0,1))</f>
        <v>0</v>
      </c>
      <c r="G103" s="138"/>
      <c r="H103" s="128"/>
    </row>
    <row r="104" spans="1:18" x14ac:dyDescent="0.3">
      <c r="A104" s="68"/>
      <c r="B104" s="118" t="s">
        <v>2</v>
      </c>
      <c r="C104" s="103" t="s">
        <v>5</v>
      </c>
      <c r="D104" s="56"/>
      <c r="E104" s="56"/>
      <c r="F104" s="109">
        <f t="shared" si="15"/>
        <v>0</v>
      </c>
      <c r="G104" s="138"/>
      <c r="H104" s="128"/>
    </row>
    <row r="105" spans="1:18" x14ac:dyDescent="0.3">
      <c r="A105" s="68"/>
      <c r="B105" s="118" t="s">
        <v>2</v>
      </c>
      <c r="C105" s="103" t="s">
        <v>6</v>
      </c>
      <c r="D105" s="56"/>
      <c r="E105" s="56"/>
      <c r="F105" s="109">
        <f t="shared" si="15"/>
        <v>0</v>
      </c>
      <c r="G105" s="138"/>
      <c r="H105" s="128"/>
    </row>
    <row r="106" spans="1:18" x14ac:dyDescent="0.3">
      <c r="A106" s="68"/>
      <c r="B106" s="118" t="s">
        <v>2</v>
      </c>
      <c r="C106" s="103" t="s">
        <v>7</v>
      </c>
      <c r="D106" s="56"/>
      <c r="E106" s="56"/>
      <c r="F106" s="109">
        <f t="shared" si="15"/>
        <v>0</v>
      </c>
      <c r="G106" s="138"/>
      <c r="H106" s="128"/>
    </row>
    <row r="107" spans="1:18" x14ac:dyDescent="0.3">
      <c r="A107" s="68"/>
      <c r="B107" s="118" t="s">
        <v>2</v>
      </c>
      <c r="C107" s="103" t="s">
        <v>11</v>
      </c>
      <c r="D107" s="56"/>
      <c r="E107" s="56"/>
      <c r="F107" s="109">
        <f t="shared" si="15"/>
        <v>0</v>
      </c>
      <c r="G107" s="138"/>
      <c r="H107" s="128"/>
    </row>
    <row r="108" spans="1:18" ht="15" thickBot="1" x14ac:dyDescent="0.35">
      <c r="A108" s="68"/>
      <c r="B108" s="118" t="s">
        <v>2</v>
      </c>
      <c r="C108" s="110" t="s">
        <v>13</v>
      </c>
      <c r="D108" s="111"/>
      <c r="E108" s="111"/>
      <c r="F108" s="112">
        <f t="shared" si="15"/>
        <v>0</v>
      </c>
      <c r="G108" s="138"/>
      <c r="H108" s="128"/>
    </row>
    <row r="109" spans="1:18" s="63" customFormat="1" ht="15" thickBot="1" x14ac:dyDescent="0.35">
      <c r="B109" s="83"/>
      <c r="C109" s="83"/>
      <c r="D109" s="84"/>
      <c r="E109" s="84"/>
      <c r="F109" s="85">
        <f>SUM(F103:F108)</f>
        <v>0</v>
      </c>
      <c r="G109" s="140"/>
      <c r="H109" s="122"/>
      <c r="I109" s="122"/>
    </row>
    <row r="110" spans="1:18" s="57" customFormat="1" x14ac:dyDescent="0.3">
      <c r="A110" s="82"/>
      <c r="B110" s="105" t="s">
        <v>27</v>
      </c>
      <c r="C110" s="106"/>
      <c r="D110" s="107"/>
      <c r="E110" s="107"/>
      <c r="F110" s="108" t="str">
        <f>IF(I110&lt;H110,"INEFFECTIVE","EFFECTIVE")</f>
        <v>INEFFECTIVE</v>
      </c>
      <c r="G110" s="125">
        <f>IF(F110="INEFFECTIVE",0,1)</f>
        <v>0</v>
      </c>
      <c r="H110" s="125">
        <f>IF(COUNTIF(B111:B120,"r")&gt;0,70,60)</f>
        <v>60</v>
      </c>
      <c r="I110" s="134">
        <f>(COUNTIF(B111:B120,"y")+COUNTIF(B111:B120,"n/a"))*100/10</f>
        <v>0</v>
      </c>
      <c r="J110" s="72"/>
      <c r="K110" s="72"/>
      <c r="L110" s="72"/>
      <c r="M110" s="72"/>
      <c r="N110" s="72"/>
      <c r="O110" s="72"/>
      <c r="P110" s="72"/>
      <c r="Q110" s="72"/>
      <c r="R110" s="72"/>
    </row>
    <row r="111" spans="1:18" x14ac:dyDescent="0.3">
      <c r="A111" s="68"/>
      <c r="B111" s="118" t="s">
        <v>2</v>
      </c>
      <c r="C111" s="103" t="s">
        <v>5</v>
      </c>
      <c r="D111" s="56"/>
      <c r="E111" s="56"/>
      <c r="F111" s="109">
        <f t="shared" ref="F111:F120" si="16">IF(B111="n",0,IF(B111="r",0,1))</f>
        <v>0</v>
      </c>
      <c r="G111" s="138"/>
      <c r="H111" s="128"/>
    </row>
    <row r="112" spans="1:18" x14ac:dyDescent="0.3">
      <c r="A112" s="68"/>
      <c r="B112" s="118" t="s">
        <v>2</v>
      </c>
      <c r="C112" s="103" t="s">
        <v>7</v>
      </c>
      <c r="D112" s="56"/>
      <c r="E112" s="56"/>
      <c r="F112" s="109">
        <f t="shared" si="16"/>
        <v>0</v>
      </c>
      <c r="G112" s="138"/>
      <c r="H112" s="128"/>
    </row>
    <row r="113" spans="1:18" x14ac:dyDescent="0.3">
      <c r="A113" s="68"/>
      <c r="B113" s="118" t="s">
        <v>2</v>
      </c>
      <c r="C113" s="103" t="s">
        <v>11</v>
      </c>
      <c r="D113" s="56"/>
      <c r="E113" s="56"/>
      <c r="F113" s="109">
        <f t="shared" si="16"/>
        <v>0</v>
      </c>
      <c r="G113" s="138"/>
      <c r="H113" s="128"/>
    </row>
    <row r="114" spans="1:18" x14ac:dyDescent="0.3">
      <c r="A114" s="68"/>
      <c r="B114" s="118" t="s">
        <v>2</v>
      </c>
      <c r="C114" s="103" t="s">
        <v>18</v>
      </c>
      <c r="D114" s="56"/>
      <c r="E114" s="56"/>
      <c r="F114" s="109">
        <f t="shared" si="16"/>
        <v>0</v>
      </c>
      <c r="G114" s="138"/>
      <c r="H114" s="128"/>
    </row>
    <row r="115" spans="1:18" x14ac:dyDescent="0.3">
      <c r="A115" s="68"/>
      <c r="B115" s="118" t="s">
        <v>2</v>
      </c>
      <c r="C115" s="103" t="s">
        <v>16</v>
      </c>
      <c r="D115" s="56"/>
      <c r="E115" s="56"/>
      <c r="F115" s="109">
        <f t="shared" si="16"/>
        <v>0</v>
      </c>
      <c r="G115" s="138"/>
      <c r="H115" s="128"/>
    </row>
    <row r="116" spans="1:18" x14ac:dyDescent="0.3">
      <c r="A116" s="68"/>
      <c r="B116" s="118" t="s">
        <v>2</v>
      </c>
      <c r="C116" s="103" t="s">
        <v>29</v>
      </c>
      <c r="D116" s="56"/>
      <c r="E116" s="56"/>
      <c r="F116" s="109">
        <f t="shared" si="16"/>
        <v>0</v>
      </c>
      <c r="G116" s="138"/>
      <c r="H116" s="128"/>
    </row>
    <row r="117" spans="1:18" x14ac:dyDescent="0.3">
      <c r="A117" s="68"/>
      <c r="B117" s="118" t="s">
        <v>2</v>
      </c>
      <c r="C117" s="147" t="s">
        <v>115</v>
      </c>
      <c r="D117" s="56"/>
      <c r="E117" s="56"/>
      <c r="F117" s="109">
        <f t="shared" si="16"/>
        <v>0</v>
      </c>
      <c r="G117" s="138"/>
      <c r="H117" s="128"/>
    </row>
    <row r="118" spans="1:18" x14ac:dyDescent="0.3">
      <c r="A118" s="77"/>
      <c r="B118" s="118" t="s">
        <v>2</v>
      </c>
      <c r="C118" s="150" t="s">
        <v>130</v>
      </c>
      <c r="D118" s="56"/>
      <c r="E118" s="56"/>
      <c r="F118" s="109"/>
      <c r="G118" s="138"/>
      <c r="H118" s="129"/>
      <c r="I118" s="135"/>
      <c r="J118" s="71"/>
      <c r="K118" s="71"/>
      <c r="L118" s="71"/>
      <c r="M118" s="71"/>
      <c r="N118" s="71"/>
      <c r="O118" s="71"/>
      <c r="P118" s="71"/>
      <c r="Q118" s="71"/>
      <c r="R118" s="71"/>
    </row>
    <row r="119" spans="1:18" x14ac:dyDescent="0.3">
      <c r="A119" s="77"/>
      <c r="B119" s="118" t="s">
        <v>2</v>
      </c>
      <c r="C119" s="150" t="s">
        <v>139</v>
      </c>
      <c r="D119" s="56"/>
      <c r="E119" s="56"/>
      <c r="F119" s="109"/>
      <c r="G119" s="138"/>
      <c r="H119" s="129"/>
      <c r="I119" s="135"/>
      <c r="J119" s="71"/>
      <c r="K119" s="71"/>
      <c r="L119" s="71"/>
      <c r="M119" s="71"/>
      <c r="N119" s="71"/>
      <c r="O119" s="71"/>
      <c r="P119" s="71"/>
      <c r="Q119" s="71"/>
      <c r="R119" s="71"/>
    </row>
    <row r="120" spans="1:18" ht="15" thickBot="1" x14ac:dyDescent="0.35">
      <c r="A120" s="77"/>
      <c r="B120" s="118" t="s">
        <v>2</v>
      </c>
      <c r="C120" s="110" t="s">
        <v>140</v>
      </c>
      <c r="D120" s="111"/>
      <c r="E120" s="111"/>
      <c r="F120" s="112">
        <f t="shared" si="16"/>
        <v>0</v>
      </c>
      <c r="G120" s="138"/>
      <c r="H120" s="129"/>
      <c r="I120" s="135"/>
      <c r="J120" s="71"/>
      <c r="K120" s="71"/>
      <c r="L120" s="71"/>
      <c r="M120" s="71"/>
      <c r="N120" s="71"/>
      <c r="O120" s="71"/>
      <c r="P120" s="71"/>
      <c r="Q120" s="71"/>
      <c r="R120" s="71"/>
    </row>
    <row r="121" spans="1:18" s="63" customFormat="1" ht="15" thickBot="1" x14ac:dyDescent="0.35">
      <c r="B121" s="83"/>
      <c r="C121" s="83"/>
      <c r="D121" s="84"/>
      <c r="E121" s="84"/>
      <c r="F121" s="85">
        <f>SUM(F111:F120)</f>
        <v>0</v>
      </c>
      <c r="G121" s="140"/>
      <c r="H121" s="122"/>
      <c r="I121" s="122"/>
    </row>
    <row r="122" spans="1:18" s="57" customFormat="1" x14ac:dyDescent="0.3">
      <c r="A122" s="82"/>
      <c r="B122" s="105" t="s">
        <v>30</v>
      </c>
      <c r="C122" s="106"/>
      <c r="D122" s="107"/>
      <c r="E122" s="107"/>
      <c r="F122" s="108" t="str">
        <f>IF(I122&lt;H122,"INEFFECTIVE","EFFECTIVE")</f>
        <v>INEFFECTIVE</v>
      </c>
      <c r="G122" s="125">
        <f>IF(F122="INEFFECTIVE",0,1)</f>
        <v>0</v>
      </c>
      <c r="H122" s="125">
        <f>IF(COUNTIF(B123:B136,"r")&gt;0,70,60)</f>
        <v>60</v>
      </c>
      <c r="I122" s="134">
        <f>(COUNTIF(B123:B136,"y")+COUNTIF(B123:B136,"n/a"))*100/14</f>
        <v>0</v>
      </c>
      <c r="J122" s="72"/>
      <c r="K122" s="72"/>
      <c r="L122" s="72"/>
      <c r="M122" s="72"/>
      <c r="N122" s="72"/>
      <c r="O122" s="72"/>
      <c r="P122" s="72"/>
      <c r="Q122" s="72"/>
      <c r="R122" s="72"/>
    </row>
    <row r="123" spans="1:18" x14ac:dyDescent="0.3">
      <c r="A123" s="68"/>
      <c r="B123" s="118" t="s">
        <v>2</v>
      </c>
      <c r="C123" s="103" t="s">
        <v>16</v>
      </c>
      <c r="D123" s="56"/>
      <c r="E123" s="56"/>
      <c r="F123" s="109">
        <f t="shared" ref="F123:F136" si="17">IF(B123="n",0,IF(B123="r",0,1))</f>
        <v>0</v>
      </c>
      <c r="G123" s="138"/>
      <c r="H123" s="128"/>
    </row>
    <row r="124" spans="1:18" x14ac:dyDescent="0.3">
      <c r="A124" s="68"/>
      <c r="B124" s="118" t="s">
        <v>2</v>
      </c>
      <c r="C124" s="149" t="s">
        <v>21</v>
      </c>
      <c r="D124" s="56"/>
      <c r="E124" s="56"/>
      <c r="F124" s="109">
        <f t="shared" si="17"/>
        <v>0</v>
      </c>
      <c r="G124" s="138"/>
      <c r="H124" s="128"/>
    </row>
    <row r="125" spans="1:18" x14ac:dyDescent="0.3">
      <c r="A125" s="68"/>
      <c r="B125" s="118" t="s">
        <v>2</v>
      </c>
      <c r="C125" s="150" t="s">
        <v>22</v>
      </c>
      <c r="D125" s="56"/>
      <c r="E125" s="56"/>
      <c r="F125" s="109"/>
      <c r="G125" s="138"/>
      <c r="H125" s="128"/>
    </row>
    <row r="126" spans="1:18" x14ac:dyDescent="0.3">
      <c r="A126" s="68"/>
      <c r="B126" s="118" t="s">
        <v>2</v>
      </c>
      <c r="C126" s="150" t="s">
        <v>111</v>
      </c>
      <c r="D126" s="56"/>
      <c r="E126" s="56"/>
      <c r="F126" s="109"/>
      <c r="G126" s="138"/>
      <c r="H126" s="128"/>
    </row>
    <row r="127" spans="1:18" x14ac:dyDescent="0.3">
      <c r="A127" s="68"/>
      <c r="B127" s="118" t="s">
        <v>2</v>
      </c>
      <c r="C127" s="150" t="s">
        <v>28</v>
      </c>
      <c r="D127" s="56"/>
      <c r="E127" s="56"/>
      <c r="F127" s="109"/>
      <c r="G127" s="138"/>
      <c r="H127" s="128"/>
    </row>
    <row r="128" spans="1:18" x14ac:dyDescent="0.3">
      <c r="A128" s="68"/>
      <c r="B128" s="118" t="s">
        <v>2</v>
      </c>
      <c r="C128" s="150" t="s">
        <v>29</v>
      </c>
      <c r="D128" s="56"/>
      <c r="E128" s="56"/>
      <c r="F128" s="109"/>
      <c r="G128" s="138"/>
      <c r="H128" s="128"/>
    </row>
    <row r="129" spans="1:18" x14ac:dyDescent="0.3">
      <c r="A129" s="68"/>
      <c r="B129" s="118" t="s">
        <v>2</v>
      </c>
      <c r="C129" s="150" t="s">
        <v>115</v>
      </c>
      <c r="D129" s="56"/>
      <c r="E129" s="56"/>
      <c r="F129" s="109"/>
      <c r="G129" s="138"/>
      <c r="H129" s="128"/>
    </row>
    <row r="130" spans="1:18" x14ac:dyDescent="0.3">
      <c r="A130" s="68"/>
      <c r="B130" s="118" t="s">
        <v>2</v>
      </c>
      <c r="C130" s="150" t="s">
        <v>130</v>
      </c>
      <c r="D130" s="56"/>
      <c r="E130" s="56"/>
      <c r="F130" s="109"/>
      <c r="G130" s="138"/>
      <c r="H130" s="128"/>
    </row>
    <row r="131" spans="1:18" x14ac:dyDescent="0.3">
      <c r="A131" s="68"/>
      <c r="B131" s="118" t="s">
        <v>2</v>
      </c>
      <c r="C131" s="149" t="s">
        <v>139</v>
      </c>
      <c r="D131" s="56"/>
      <c r="E131" s="56"/>
      <c r="F131" s="109">
        <f t="shared" si="17"/>
        <v>0</v>
      </c>
      <c r="G131" s="138"/>
      <c r="H131" s="128"/>
    </row>
    <row r="132" spans="1:18" x14ac:dyDescent="0.3">
      <c r="A132" s="68"/>
      <c r="B132" s="118" t="s">
        <v>2</v>
      </c>
      <c r="C132" s="149" t="s">
        <v>140</v>
      </c>
      <c r="D132" s="56"/>
      <c r="E132" s="56"/>
      <c r="F132" s="109">
        <f t="shared" ref="F132" si="18">IF(B132="n",0,IF(B132="r",0,1))</f>
        <v>0</v>
      </c>
      <c r="G132" s="138"/>
      <c r="H132" s="128"/>
    </row>
    <row r="133" spans="1:18" x14ac:dyDescent="0.3">
      <c r="A133" s="68"/>
      <c r="B133" s="118" t="s">
        <v>2</v>
      </c>
      <c r="C133" s="149" t="s">
        <v>142</v>
      </c>
      <c r="D133" s="56"/>
      <c r="E133" s="56"/>
      <c r="F133" s="109">
        <f t="shared" si="17"/>
        <v>0</v>
      </c>
      <c r="G133" s="138"/>
      <c r="H133" s="128"/>
    </row>
    <row r="134" spans="1:18" x14ac:dyDescent="0.3">
      <c r="A134" s="68"/>
      <c r="B134" s="118" t="s">
        <v>2</v>
      </c>
      <c r="C134" s="149" t="s">
        <v>143</v>
      </c>
      <c r="D134" s="56"/>
      <c r="E134" s="56"/>
      <c r="F134" s="109">
        <f t="shared" ref="F134" si="19">IF(B134="n",0,IF(B134="r",0,1))</f>
        <v>0</v>
      </c>
      <c r="G134" s="138"/>
      <c r="H134" s="128"/>
    </row>
    <row r="135" spans="1:18" x14ac:dyDescent="0.3">
      <c r="A135" s="68"/>
      <c r="B135" s="118" t="s">
        <v>2</v>
      </c>
      <c r="C135" s="103" t="s">
        <v>144</v>
      </c>
      <c r="D135" s="56"/>
      <c r="E135" s="56"/>
      <c r="F135" s="109">
        <f t="shared" si="17"/>
        <v>0</v>
      </c>
      <c r="G135" s="138"/>
      <c r="H135" s="128"/>
    </row>
    <row r="136" spans="1:18" ht="15" thickBot="1" x14ac:dyDescent="0.35">
      <c r="A136" s="77"/>
      <c r="B136" s="118" t="s">
        <v>2</v>
      </c>
      <c r="C136" s="110" t="s">
        <v>145</v>
      </c>
      <c r="D136" s="111"/>
      <c r="E136" s="111"/>
      <c r="F136" s="112">
        <f t="shared" si="17"/>
        <v>0</v>
      </c>
      <c r="G136" s="138"/>
      <c r="H136" s="129"/>
      <c r="I136" s="135"/>
      <c r="J136" s="71"/>
      <c r="K136" s="71"/>
      <c r="L136" s="71"/>
      <c r="M136" s="71"/>
      <c r="N136" s="71"/>
      <c r="O136" s="71"/>
      <c r="P136" s="71"/>
      <c r="Q136" s="71"/>
      <c r="R136" s="71"/>
    </row>
    <row r="137" spans="1:18" s="63" customFormat="1" ht="15" thickBot="1" x14ac:dyDescent="0.35">
      <c r="B137" s="83"/>
      <c r="C137" s="83"/>
      <c r="D137" s="84"/>
      <c r="E137" s="84"/>
      <c r="F137" s="85">
        <f>SUM(F123:F136)</f>
        <v>0</v>
      </c>
      <c r="G137" s="140"/>
      <c r="H137" s="122"/>
      <c r="I137" s="122"/>
    </row>
    <row r="138" spans="1:18" s="57" customFormat="1" x14ac:dyDescent="0.3">
      <c r="A138" s="82"/>
      <c r="B138" s="115" t="s">
        <v>31</v>
      </c>
      <c r="C138" s="116"/>
      <c r="D138" s="117"/>
      <c r="E138" s="117"/>
      <c r="F138" s="108" t="str">
        <f>IF(I138&lt;H138,"INEFFECTIVE","EFFECTIVE")</f>
        <v>INEFFECTIVE</v>
      </c>
      <c r="G138" s="125">
        <f>IF(F138="INEFFECTIVE",0,1)</f>
        <v>0</v>
      </c>
      <c r="H138" s="125">
        <f>IF(COUNTIF(B139:B145,"r")&gt;0,70,60)</f>
        <v>60</v>
      </c>
      <c r="I138" s="134">
        <f>(COUNTIF(B139:B145,"y")+COUNTIF(B139:B145,"n/a"))*100/7</f>
        <v>0</v>
      </c>
      <c r="J138" s="72"/>
      <c r="K138" s="72"/>
      <c r="L138" s="72"/>
      <c r="M138" s="72"/>
      <c r="N138" s="72"/>
      <c r="O138" s="72"/>
      <c r="P138" s="72"/>
      <c r="Q138" s="72"/>
      <c r="R138" s="72"/>
    </row>
    <row r="139" spans="1:18" x14ac:dyDescent="0.3">
      <c r="A139" s="68"/>
      <c r="B139" s="118" t="s">
        <v>2</v>
      </c>
      <c r="C139" s="103" t="s">
        <v>4</v>
      </c>
      <c r="D139" s="56"/>
      <c r="E139" s="56"/>
      <c r="F139" s="109">
        <f t="shared" ref="F139:F145" si="20">IF(B139="n",0,IF(B139="r",0,1))</f>
        <v>0</v>
      </c>
      <c r="G139" s="138"/>
      <c r="H139" s="128"/>
    </row>
    <row r="140" spans="1:18" x14ac:dyDescent="0.3">
      <c r="A140" s="68"/>
      <c r="B140" s="118" t="s">
        <v>2</v>
      </c>
      <c r="C140" s="103" t="s">
        <v>6</v>
      </c>
      <c r="D140" s="56"/>
      <c r="E140" s="56"/>
      <c r="F140" s="109">
        <f t="shared" si="20"/>
        <v>0</v>
      </c>
      <c r="G140" s="138"/>
      <c r="H140" s="128"/>
    </row>
    <row r="141" spans="1:18" x14ac:dyDescent="0.3">
      <c r="A141" s="68"/>
      <c r="B141" s="118" t="s">
        <v>2</v>
      </c>
      <c r="C141" s="103" t="s">
        <v>11</v>
      </c>
      <c r="D141" s="56"/>
      <c r="E141" s="56"/>
      <c r="F141" s="109">
        <f t="shared" si="20"/>
        <v>0</v>
      </c>
      <c r="G141" s="138"/>
      <c r="H141" s="128"/>
    </row>
    <row r="142" spans="1:18" x14ac:dyDescent="0.3">
      <c r="A142" s="68"/>
      <c r="B142" s="118" t="s">
        <v>2</v>
      </c>
      <c r="C142" s="103" t="s">
        <v>14</v>
      </c>
      <c r="D142" s="56"/>
      <c r="E142" s="56"/>
      <c r="F142" s="109">
        <f t="shared" si="20"/>
        <v>0</v>
      </c>
      <c r="G142" s="138"/>
      <c r="H142" s="128"/>
    </row>
    <row r="143" spans="1:18" x14ac:dyDescent="0.3">
      <c r="A143" s="68"/>
      <c r="B143" s="118" t="s">
        <v>2</v>
      </c>
      <c r="C143" s="103" t="s">
        <v>16</v>
      </c>
      <c r="D143" s="56"/>
      <c r="E143" s="56"/>
      <c r="F143" s="109">
        <f t="shared" si="20"/>
        <v>0</v>
      </c>
      <c r="G143" s="138"/>
      <c r="H143" s="128"/>
    </row>
    <row r="144" spans="1:18" x14ac:dyDescent="0.3">
      <c r="A144" s="77"/>
      <c r="B144" s="118" t="s">
        <v>2</v>
      </c>
      <c r="C144" s="150" t="s">
        <v>21</v>
      </c>
      <c r="D144" s="56"/>
      <c r="E144" s="56"/>
      <c r="F144" s="109"/>
      <c r="G144" s="138"/>
      <c r="H144" s="129"/>
      <c r="I144" s="135"/>
      <c r="J144" s="71"/>
      <c r="K144" s="71"/>
      <c r="L144" s="71"/>
      <c r="M144" s="71"/>
      <c r="N144" s="71"/>
      <c r="O144" s="71"/>
      <c r="P144" s="71"/>
      <c r="Q144" s="71"/>
      <c r="R144" s="71"/>
    </row>
    <row r="145" spans="1:18" ht="15" thickBot="1" x14ac:dyDescent="0.35">
      <c r="A145" s="77"/>
      <c r="B145" s="118" t="s">
        <v>2</v>
      </c>
      <c r="C145" s="110" t="s">
        <v>22</v>
      </c>
      <c r="D145" s="111"/>
      <c r="E145" s="111"/>
      <c r="F145" s="112">
        <f t="shared" si="20"/>
        <v>0</v>
      </c>
      <c r="G145" s="138"/>
      <c r="H145" s="129"/>
      <c r="I145" s="135"/>
      <c r="J145" s="71"/>
      <c r="K145" s="71"/>
      <c r="L145" s="71"/>
      <c r="M145" s="71"/>
      <c r="N145" s="71"/>
      <c r="O145" s="71"/>
      <c r="P145" s="71"/>
      <c r="Q145" s="71"/>
      <c r="R145" s="71"/>
    </row>
    <row r="146" spans="1:18" s="88" customFormat="1" x14ac:dyDescent="0.3">
      <c r="A146" s="87"/>
      <c r="B146" s="86"/>
      <c r="C146" s="80"/>
      <c r="D146" s="74"/>
      <c r="E146" s="74"/>
      <c r="F146" s="81">
        <f>SUM(F139:F145)</f>
        <v>0</v>
      </c>
      <c r="G146" s="130">
        <f>SUM(G5:G145)</f>
        <v>1</v>
      </c>
      <c r="H146" s="130"/>
      <c r="I146" s="130"/>
    </row>
    <row r="147" spans="1:18" s="69" customFormat="1" x14ac:dyDescent="0.3">
      <c r="A147" s="89"/>
      <c r="B147" s="73"/>
      <c r="C147" s="59"/>
      <c r="D147" s="63"/>
      <c r="E147" s="63"/>
      <c r="F147" s="63"/>
      <c r="G147" s="122"/>
      <c r="H147" s="131"/>
      <c r="I147" s="131"/>
    </row>
    <row r="148" spans="1:18" s="69" customFormat="1" x14ac:dyDescent="0.3">
      <c r="A148" s="89"/>
      <c r="B148" s="73"/>
      <c r="C148" s="59"/>
      <c r="D148" s="63"/>
      <c r="E148" s="63"/>
      <c r="F148" s="63"/>
      <c r="G148" s="122"/>
      <c r="H148" s="131"/>
      <c r="I148" s="131"/>
    </row>
    <row r="149" spans="1:18" s="69" customFormat="1" x14ac:dyDescent="0.3">
      <c r="A149" s="89"/>
      <c r="B149" s="73"/>
      <c r="C149" s="59"/>
      <c r="D149" s="63"/>
      <c r="E149" s="63"/>
      <c r="F149" s="63"/>
      <c r="G149" s="122"/>
      <c r="H149" s="131"/>
      <c r="I149" s="131"/>
    </row>
    <row r="150" spans="1:18" s="69" customFormat="1" x14ac:dyDescent="0.3">
      <c r="A150" s="89"/>
      <c r="B150" s="73"/>
      <c r="C150" s="59"/>
      <c r="D150" s="63"/>
      <c r="E150" s="63"/>
      <c r="F150" s="63"/>
      <c r="G150" s="122"/>
      <c r="H150" s="131"/>
      <c r="I150" s="131"/>
    </row>
    <row r="151" spans="1:18" s="69" customFormat="1" x14ac:dyDescent="0.3">
      <c r="A151" s="89"/>
      <c r="B151" s="73"/>
      <c r="C151" s="59"/>
      <c r="D151" s="63"/>
      <c r="E151" s="63"/>
      <c r="F151" s="63"/>
      <c r="G151" s="122"/>
      <c r="H151" s="131"/>
      <c r="I151" s="131"/>
    </row>
    <row r="152" spans="1:18" s="69" customFormat="1" x14ac:dyDescent="0.3">
      <c r="A152" s="89"/>
      <c r="B152" s="73"/>
      <c r="C152" s="59"/>
      <c r="D152" s="63"/>
      <c r="E152" s="63"/>
      <c r="F152" s="63"/>
      <c r="G152" s="122"/>
      <c r="H152" s="131"/>
      <c r="I152" s="131"/>
    </row>
    <row r="153" spans="1:18" s="69" customFormat="1" x14ac:dyDescent="0.3">
      <c r="A153" s="89"/>
      <c r="B153" s="73"/>
      <c r="C153" s="59"/>
      <c r="D153" s="63"/>
      <c r="E153" s="63"/>
      <c r="F153" s="63"/>
      <c r="G153" s="122"/>
      <c r="H153" s="131"/>
      <c r="I153" s="131"/>
    </row>
    <row r="154" spans="1:18" s="69" customFormat="1" x14ac:dyDescent="0.3">
      <c r="A154" s="89"/>
      <c r="B154" s="73"/>
      <c r="C154" s="59"/>
      <c r="D154" s="63"/>
      <c r="E154" s="63"/>
      <c r="F154" s="63"/>
      <c r="G154" s="122"/>
      <c r="H154" s="131"/>
      <c r="I154" s="131"/>
    </row>
    <row r="155" spans="1:18" s="69" customFormat="1" x14ac:dyDescent="0.3">
      <c r="A155" s="89"/>
      <c r="B155" s="73"/>
      <c r="C155" s="59"/>
      <c r="D155" s="63"/>
      <c r="E155" s="63"/>
      <c r="F155" s="63"/>
      <c r="G155" s="122"/>
      <c r="H155" s="131"/>
      <c r="I155" s="131"/>
    </row>
    <row r="156" spans="1:18" s="69" customFormat="1" x14ac:dyDescent="0.3">
      <c r="A156" s="89"/>
      <c r="B156" s="73"/>
      <c r="C156" s="59"/>
      <c r="D156" s="63"/>
      <c r="E156" s="63"/>
      <c r="F156" s="63"/>
      <c r="G156" s="122"/>
      <c r="H156" s="131"/>
      <c r="I156" s="131"/>
    </row>
    <row r="157" spans="1:18" s="69" customFormat="1" x14ac:dyDescent="0.3">
      <c r="A157" s="89"/>
      <c r="B157" s="73"/>
      <c r="C157" s="59"/>
      <c r="D157" s="63"/>
      <c r="E157" s="63"/>
      <c r="F157" s="63"/>
      <c r="G157" s="122"/>
      <c r="H157" s="131"/>
      <c r="I157" s="131"/>
    </row>
    <row r="158" spans="1:18" s="69" customFormat="1" x14ac:dyDescent="0.3">
      <c r="A158" s="89"/>
      <c r="B158" s="73"/>
      <c r="C158" s="59"/>
      <c r="D158" s="63"/>
      <c r="E158" s="63"/>
      <c r="F158" s="63"/>
      <c r="G158" s="122"/>
      <c r="H158" s="131"/>
      <c r="I158" s="131"/>
    </row>
    <row r="159" spans="1:18" s="69" customFormat="1" x14ac:dyDescent="0.3">
      <c r="A159" s="89"/>
      <c r="B159" s="73"/>
      <c r="C159" s="59"/>
      <c r="D159" s="63"/>
      <c r="E159" s="63"/>
      <c r="F159" s="63"/>
      <c r="G159" s="122"/>
      <c r="H159" s="131"/>
      <c r="I159" s="131"/>
    </row>
    <row r="160" spans="1:18" s="69" customFormat="1" x14ac:dyDescent="0.3">
      <c r="A160" s="89"/>
      <c r="B160" s="73"/>
      <c r="C160" s="59"/>
      <c r="D160" s="63"/>
      <c r="E160" s="63"/>
      <c r="F160" s="63"/>
      <c r="G160" s="122"/>
      <c r="H160" s="131"/>
      <c r="I160" s="131"/>
    </row>
    <row r="161" spans="1:9" s="69" customFormat="1" x14ac:dyDescent="0.3">
      <c r="A161" s="89"/>
      <c r="B161" s="73"/>
      <c r="C161" s="59"/>
      <c r="D161" s="63"/>
      <c r="E161" s="63"/>
      <c r="F161" s="63"/>
      <c r="G161" s="122"/>
      <c r="H161" s="131"/>
      <c r="I161" s="131"/>
    </row>
    <row r="162" spans="1:9" s="69" customFormat="1" x14ac:dyDescent="0.3">
      <c r="A162" s="89"/>
      <c r="B162" s="73"/>
      <c r="C162" s="59"/>
      <c r="D162" s="63"/>
      <c r="E162" s="63"/>
      <c r="F162" s="63"/>
      <c r="G162" s="122"/>
      <c r="H162" s="131"/>
      <c r="I162" s="131"/>
    </row>
    <row r="163" spans="1:9" s="69" customFormat="1" x14ac:dyDescent="0.3">
      <c r="A163" s="89"/>
      <c r="B163" s="73"/>
      <c r="C163" s="59"/>
      <c r="D163" s="63"/>
      <c r="E163" s="63"/>
      <c r="F163" s="63"/>
      <c r="G163" s="122"/>
      <c r="H163" s="131"/>
      <c r="I163" s="131"/>
    </row>
    <row r="164" spans="1:9" s="69" customFormat="1" x14ac:dyDescent="0.3">
      <c r="A164" s="89"/>
      <c r="B164" s="73"/>
      <c r="C164" s="59"/>
      <c r="D164" s="63"/>
      <c r="E164" s="63"/>
      <c r="F164" s="63"/>
      <c r="G164" s="122"/>
      <c r="H164" s="131"/>
      <c r="I164" s="131"/>
    </row>
    <row r="165" spans="1:9" s="69" customFormat="1" x14ac:dyDescent="0.3">
      <c r="A165" s="89"/>
      <c r="B165" s="73"/>
      <c r="C165" s="59"/>
      <c r="D165" s="63"/>
      <c r="E165" s="63"/>
      <c r="F165" s="63"/>
      <c r="G165" s="122"/>
      <c r="H165" s="131"/>
      <c r="I165" s="131"/>
    </row>
    <row r="166" spans="1:9" s="69" customFormat="1" x14ac:dyDescent="0.3">
      <c r="A166" s="89"/>
      <c r="B166" s="73"/>
      <c r="C166" s="59"/>
      <c r="D166" s="63"/>
      <c r="E166" s="63"/>
      <c r="F166" s="63"/>
      <c r="G166" s="122"/>
      <c r="H166" s="131"/>
      <c r="I166" s="131"/>
    </row>
    <row r="167" spans="1:9" s="69" customFormat="1" x14ac:dyDescent="0.3">
      <c r="A167" s="89"/>
      <c r="B167" s="73"/>
      <c r="C167" s="59"/>
      <c r="D167" s="63"/>
      <c r="E167" s="63"/>
      <c r="F167" s="63"/>
      <c r="G167" s="122"/>
      <c r="H167" s="131"/>
      <c r="I167" s="131"/>
    </row>
    <row r="168" spans="1:9" s="69" customFormat="1" x14ac:dyDescent="0.3">
      <c r="A168" s="89"/>
      <c r="B168" s="73"/>
      <c r="C168" s="59"/>
      <c r="D168" s="63"/>
      <c r="E168" s="63"/>
      <c r="F168" s="63"/>
      <c r="G168" s="122"/>
      <c r="H168" s="131"/>
      <c r="I168" s="131"/>
    </row>
    <row r="169" spans="1:9" s="69" customFormat="1" x14ac:dyDescent="0.3">
      <c r="A169" s="89"/>
      <c r="B169" s="73"/>
      <c r="C169" s="59"/>
      <c r="D169" s="63"/>
      <c r="E169" s="63"/>
      <c r="F169" s="63"/>
      <c r="G169" s="122"/>
      <c r="H169" s="131"/>
      <c r="I169" s="131"/>
    </row>
    <row r="170" spans="1:9" s="69" customFormat="1" x14ac:dyDescent="0.3">
      <c r="A170" s="89"/>
      <c r="B170" s="73"/>
      <c r="C170" s="59"/>
      <c r="D170" s="63"/>
      <c r="E170" s="63"/>
      <c r="F170" s="63"/>
      <c r="G170" s="122"/>
      <c r="H170" s="131"/>
      <c r="I170" s="131"/>
    </row>
    <row r="171" spans="1:9" s="69" customFormat="1" x14ac:dyDescent="0.3">
      <c r="A171" s="89"/>
      <c r="B171" s="73"/>
      <c r="C171" s="59"/>
      <c r="D171" s="63"/>
      <c r="E171" s="63"/>
      <c r="F171" s="63"/>
      <c r="G171" s="122"/>
      <c r="H171" s="131"/>
      <c r="I171" s="131"/>
    </row>
    <row r="172" spans="1:9" s="69" customFormat="1" x14ac:dyDescent="0.3">
      <c r="A172" s="89"/>
      <c r="B172" s="73"/>
      <c r="C172" s="59"/>
      <c r="D172" s="63"/>
      <c r="E172" s="63"/>
      <c r="F172" s="63"/>
      <c r="G172" s="122"/>
      <c r="H172" s="131"/>
      <c r="I172" s="131"/>
    </row>
    <row r="173" spans="1:9" s="69" customFormat="1" x14ac:dyDescent="0.3">
      <c r="A173" s="89"/>
      <c r="B173" s="73"/>
      <c r="C173" s="59"/>
      <c r="D173" s="63"/>
      <c r="E173" s="63"/>
      <c r="F173" s="63"/>
      <c r="G173" s="122"/>
      <c r="H173" s="131"/>
      <c r="I173" s="131"/>
    </row>
    <row r="174" spans="1:9" s="69" customFormat="1" x14ac:dyDescent="0.3">
      <c r="A174" s="89"/>
      <c r="B174" s="73"/>
      <c r="C174" s="59"/>
      <c r="D174" s="63"/>
      <c r="E174" s="63"/>
      <c r="F174" s="63"/>
      <c r="G174" s="122"/>
      <c r="H174" s="131"/>
      <c r="I174" s="131"/>
    </row>
    <row r="175" spans="1:9" s="69" customFormat="1" x14ac:dyDescent="0.3">
      <c r="A175" s="89"/>
      <c r="B175" s="73"/>
      <c r="C175" s="59"/>
      <c r="D175" s="63"/>
      <c r="E175" s="63"/>
      <c r="F175" s="63"/>
      <c r="G175" s="122"/>
      <c r="H175" s="131"/>
      <c r="I175" s="131"/>
    </row>
    <row r="176" spans="1:9" s="69" customFormat="1" x14ac:dyDescent="0.3">
      <c r="A176" s="89"/>
      <c r="B176" s="73"/>
      <c r="C176" s="59"/>
      <c r="D176" s="63"/>
      <c r="E176" s="63"/>
      <c r="F176" s="63"/>
      <c r="G176" s="122"/>
      <c r="H176" s="131"/>
      <c r="I176" s="131"/>
    </row>
    <row r="177" spans="1:9" s="69" customFormat="1" x14ac:dyDescent="0.3">
      <c r="A177" s="89"/>
      <c r="B177" s="73"/>
      <c r="C177" s="59"/>
      <c r="D177" s="63"/>
      <c r="E177" s="63"/>
      <c r="F177" s="63"/>
      <c r="G177" s="122"/>
      <c r="H177" s="131"/>
      <c r="I177" s="131"/>
    </row>
    <row r="178" spans="1:9" s="69" customFormat="1" x14ac:dyDescent="0.3">
      <c r="A178" s="89"/>
      <c r="B178" s="73"/>
      <c r="C178" s="59"/>
      <c r="D178" s="63"/>
      <c r="E178" s="63"/>
      <c r="F178" s="63"/>
      <c r="G178" s="122"/>
      <c r="H178" s="131"/>
      <c r="I178" s="131"/>
    </row>
    <row r="179" spans="1:9" s="69" customFormat="1" x14ac:dyDescent="0.3">
      <c r="A179" s="89"/>
      <c r="B179" s="73"/>
      <c r="C179" s="59"/>
      <c r="D179" s="63"/>
      <c r="E179" s="63"/>
      <c r="F179" s="63"/>
      <c r="G179" s="122"/>
      <c r="H179" s="131"/>
      <c r="I179" s="131"/>
    </row>
    <row r="180" spans="1:9" s="69" customFormat="1" x14ac:dyDescent="0.3">
      <c r="A180" s="89"/>
      <c r="B180" s="73"/>
      <c r="C180" s="59"/>
      <c r="D180" s="63"/>
      <c r="E180" s="63"/>
      <c r="F180" s="63"/>
      <c r="G180" s="122"/>
      <c r="H180" s="131"/>
      <c r="I180" s="131"/>
    </row>
    <row r="181" spans="1:9" s="69" customFormat="1" x14ac:dyDescent="0.3">
      <c r="A181" s="89"/>
      <c r="B181" s="73"/>
      <c r="C181" s="59"/>
      <c r="D181" s="63"/>
      <c r="E181" s="63"/>
      <c r="F181" s="63"/>
      <c r="G181" s="122"/>
      <c r="H181" s="131"/>
      <c r="I181" s="131"/>
    </row>
    <row r="182" spans="1:9" s="69" customFormat="1" x14ac:dyDescent="0.3">
      <c r="A182" s="89"/>
      <c r="B182" s="73"/>
      <c r="C182" s="59"/>
      <c r="D182" s="63"/>
      <c r="E182" s="63"/>
      <c r="F182" s="63"/>
      <c r="G182" s="122"/>
      <c r="H182" s="131"/>
      <c r="I182" s="131"/>
    </row>
    <row r="183" spans="1:9" s="69" customFormat="1" x14ac:dyDescent="0.3">
      <c r="A183" s="89"/>
      <c r="B183" s="73"/>
      <c r="C183" s="59"/>
      <c r="D183" s="63"/>
      <c r="E183" s="63"/>
      <c r="F183" s="63"/>
      <c r="G183" s="122"/>
      <c r="H183" s="131"/>
      <c r="I183" s="131"/>
    </row>
    <row r="184" spans="1:9" s="69" customFormat="1" x14ac:dyDescent="0.3">
      <c r="A184" s="89"/>
      <c r="B184" s="73"/>
      <c r="C184" s="59"/>
      <c r="D184" s="63"/>
      <c r="E184" s="63"/>
      <c r="F184" s="63"/>
      <c r="G184" s="122"/>
      <c r="H184" s="131"/>
      <c r="I184" s="131"/>
    </row>
    <row r="185" spans="1:9" s="69" customFormat="1" x14ac:dyDescent="0.3">
      <c r="A185" s="89"/>
      <c r="B185" s="73"/>
      <c r="C185" s="59"/>
      <c r="D185" s="63"/>
      <c r="E185" s="63"/>
      <c r="F185" s="63"/>
      <c r="G185" s="122"/>
      <c r="H185" s="131"/>
      <c r="I185" s="131"/>
    </row>
    <row r="186" spans="1:9" s="69" customFormat="1" x14ac:dyDescent="0.3">
      <c r="A186" s="89"/>
      <c r="B186" s="73"/>
      <c r="C186" s="59"/>
      <c r="D186" s="63"/>
      <c r="E186" s="63"/>
      <c r="F186" s="63"/>
      <c r="G186" s="122"/>
      <c r="H186" s="131"/>
      <c r="I186" s="131"/>
    </row>
    <row r="187" spans="1:9" s="69" customFormat="1" x14ac:dyDescent="0.3">
      <c r="A187" s="89"/>
      <c r="B187" s="73"/>
      <c r="C187" s="59"/>
      <c r="D187" s="63"/>
      <c r="E187" s="63"/>
      <c r="F187" s="63"/>
      <c r="G187" s="122"/>
      <c r="H187" s="131"/>
      <c r="I187" s="131"/>
    </row>
    <row r="188" spans="1:9" s="69" customFormat="1" x14ac:dyDescent="0.3">
      <c r="A188" s="89"/>
      <c r="B188" s="73"/>
      <c r="C188" s="59"/>
      <c r="D188" s="63"/>
      <c r="E188" s="63"/>
      <c r="F188" s="63"/>
      <c r="G188" s="122"/>
      <c r="H188" s="131"/>
      <c r="I188" s="131"/>
    </row>
    <row r="189" spans="1:9" s="69" customFormat="1" x14ac:dyDescent="0.3">
      <c r="A189" s="89"/>
      <c r="B189" s="73"/>
      <c r="C189" s="59"/>
      <c r="D189" s="63"/>
      <c r="E189" s="63"/>
      <c r="F189" s="63"/>
      <c r="G189" s="122"/>
      <c r="H189" s="131"/>
      <c r="I189" s="131"/>
    </row>
    <row r="190" spans="1:9" s="69" customFormat="1" x14ac:dyDescent="0.3">
      <c r="A190" s="89"/>
      <c r="B190" s="73"/>
      <c r="C190" s="59"/>
      <c r="D190" s="63"/>
      <c r="E190" s="63"/>
      <c r="F190" s="63"/>
      <c r="G190" s="122"/>
      <c r="H190" s="131"/>
      <c r="I190" s="131"/>
    </row>
    <row r="191" spans="1:9" s="69" customFormat="1" x14ac:dyDescent="0.3">
      <c r="A191" s="89"/>
      <c r="B191" s="73"/>
      <c r="C191" s="59"/>
      <c r="D191" s="63"/>
      <c r="E191" s="63"/>
      <c r="F191" s="63"/>
      <c r="G191" s="122"/>
      <c r="H191" s="131"/>
      <c r="I191" s="131"/>
    </row>
    <row r="192" spans="1:9" s="69" customFormat="1" x14ac:dyDescent="0.3">
      <c r="A192" s="89"/>
      <c r="B192" s="73"/>
      <c r="C192" s="59"/>
      <c r="D192" s="63"/>
      <c r="E192" s="63"/>
      <c r="F192" s="63"/>
      <c r="G192" s="122"/>
      <c r="H192" s="131"/>
      <c r="I192" s="131"/>
    </row>
    <row r="193" spans="1:9" s="69" customFormat="1" x14ac:dyDescent="0.3">
      <c r="A193" s="89"/>
      <c r="B193" s="73"/>
      <c r="C193" s="59"/>
      <c r="D193" s="63"/>
      <c r="E193" s="63"/>
      <c r="F193" s="63"/>
      <c r="G193" s="122"/>
      <c r="H193" s="131"/>
      <c r="I193" s="131"/>
    </row>
    <row r="194" spans="1:9" s="69" customFormat="1" x14ac:dyDescent="0.3">
      <c r="A194" s="89"/>
      <c r="B194" s="73"/>
      <c r="C194" s="59"/>
      <c r="D194" s="63"/>
      <c r="E194" s="63"/>
      <c r="F194" s="63"/>
      <c r="G194" s="122"/>
      <c r="H194" s="131"/>
      <c r="I194" s="131"/>
    </row>
    <row r="195" spans="1:9" s="69" customFormat="1" x14ac:dyDescent="0.3">
      <c r="A195" s="89"/>
      <c r="B195" s="73"/>
      <c r="C195" s="59"/>
      <c r="D195" s="63"/>
      <c r="E195" s="63"/>
      <c r="F195" s="63"/>
      <c r="G195" s="122"/>
      <c r="H195" s="131"/>
      <c r="I195" s="131"/>
    </row>
    <row r="196" spans="1:9" s="69" customFormat="1" x14ac:dyDescent="0.3">
      <c r="A196" s="89"/>
      <c r="B196" s="73"/>
      <c r="C196" s="59"/>
      <c r="D196" s="63"/>
      <c r="E196" s="63"/>
      <c r="F196" s="63"/>
      <c r="G196" s="122"/>
      <c r="H196" s="131"/>
      <c r="I196" s="131"/>
    </row>
    <row r="197" spans="1:9" s="69" customFormat="1" x14ac:dyDescent="0.3">
      <c r="A197" s="89"/>
      <c r="B197" s="73"/>
      <c r="C197" s="59"/>
      <c r="D197" s="63"/>
      <c r="E197" s="63"/>
      <c r="F197" s="63"/>
      <c r="G197" s="122"/>
      <c r="H197" s="131"/>
      <c r="I197" s="131"/>
    </row>
    <row r="198" spans="1:9" s="69" customFormat="1" x14ac:dyDescent="0.3">
      <c r="A198" s="89"/>
      <c r="B198" s="73"/>
      <c r="C198" s="59"/>
      <c r="D198" s="63"/>
      <c r="E198" s="63"/>
      <c r="F198" s="63"/>
      <c r="G198" s="122"/>
      <c r="H198" s="131"/>
      <c r="I198" s="131"/>
    </row>
    <row r="199" spans="1:9" s="69" customFormat="1" x14ac:dyDescent="0.3">
      <c r="A199" s="89"/>
      <c r="B199" s="73"/>
      <c r="C199" s="59"/>
      <c r="D199" s="63"/>
      <c r="E199" s="63"/>
      <c r="F199" s="63"/>
      <c r="G199" s="122"/>
      <c r="H199" s="131"/>
      <c r="I199" s="131"/>
    </row>
    <row r="200" spans="1:9" s="69" customFormat="1" x14ac:dyDescent="0.3">
      <c r="A200" s="89"/>
      <c r="B200" s="73"/>
      <c r="C200" s="59"/>
      <c r="D200" s="63"/>
      <c r="E200" s="63"/>
      <c r="F200" s="63"/>
      <c r="G200" s="122"/>
      <c r="H200" s="131"/>
      <c r="I200" s="131"/>
    </row>
    <row r="201" spans="1:9" s="69" customFormat="1" x14ac:dyDescent="0.3">
      <c r="A201" s="89"/>
      <c r="B201" s="73"/>
      <c r="C201" s="59"/>
      <c r="D201" s="63"/>
      <c r="E201" s="63"/>
      <c r="F201" s="63"/>
      <c r="G201" s="122"/>
      <c r="H201" s="131"/>
      <c r="I201" s="131"/>
    </row>
    <row r="202" spans="1:9" s="69" customFormat="1" x14ac:dyDescent="0.3">
      <c r="A202" s="89"/>
      <c r="B202" s="73"/>
      <c r="C202" s="59"/>
      <c r="D202" s="63"/>
      <c r="E202" s="63"/>
      <c r="F202" s="63"/>
      <c r="G202" s="122"/>
      <c r="H202" s="131"/>
      <c r="I202" s="131"/>
    </row>
    <row r="203" spans="1:9" s="69" customFormat="1" x14ac:dyDescent="0.3">
      <c r="A203" s="89"/>
      <c r="B203" s="73"/>
      <c r="C203" s="59"/>
      <c r="D203" s="63"/>
      <c r="E203" s="63"/>
      <c r="F203" s="63"/>
      <c r="G203" s="122"/>
      <c r="H203" s="131"/>
      <c r="I203" s="131"/>
    </row>
    <row r="204" spans="1:9" s="69" customFormat="1" x14ac:dyDescent="0.3">
      <c r="A204" s="89"/>
      <c r="B204" s="73"/>
      <c r="C204" s="59"/>
      <c r="D204" s="63"/>
      <c r="E204" s="63"/>
      <c r="F204" s="63"/>
      <c r="G204" s="122"/>
      <c r="H204" s="131"/>
      <c r="I204" s="131"/>
    </row>
    <row r="205" spans="1:9" s="69" customFormat="1" x14ac:dyDescent="0.3">
      <c r="A205" s="89"/>
      <c r="B205" s="73"/>
      <c r="C205" s="59"/>
      <c r="D205" s="63"/>
      <c r="E205" s="63"/>
      <c r="F205" s="63"/>
      <c r="G205" s="122"/>
      <c r="H205" s="131"/>
      <c r="I205" s="131"/>
    </row>
    <row r="206" spans="1:9" s="69" customFormat="1" x14ac:dyDescent="0.3">
      <c r="A206" s="89"/>
      <c r="B206" s="73"/>
      <c r="C206" s="59"/>
      <c r="D206" s="63"/>
      <c r="E206" s="63"/>
      <c r="F206" s="63"/>
      <c r="G206" s="122"/>
      <c r="H206" s="131"/>
      <c r="I206" s="131"/>
    </row>
    <row r="207" spans="1:9" s="69" customFormat="1" x14ac:dyDescent="0.3">
      <c r="A207" s="89"/>
      <c r="B207" s="73"/>
      <c r="C207" s="59"/>
      <c r="D207" s="63"/>
      <c r="E207" s="63"/>
      <c r="F207" s="63"/>
      <c r="G207" s="122"/>
      <c r="H207" s="131"/>
      <c r="I207" s="131"/>
    </row>
    <row r="208" spans="1:9" s="69" customFormat="1" x14ac:dyDescent="0.3">
      <c r="A208" s="89"/>
      <c r="B208" s="73"/>
      <c r="C208" s="59"/>
      <c r="D208" s="63"/>
      <c r="E208" s="63"/>
      <c r="F208" s="63"/>
      <c r="G208" s="122"/>
      <c r="H208" s="131"/>
      <c r="I208" s="131"/>
    </row>
    <row r="209" spans="1:9" s="69" customFormat="1" x14ac:dyDescent="0.3">
      <c r="A209" s="89"/>
      <c r="B209" s="73"/>
      <c r="C209" s="59"/>
      <c r="D209" s="63"/>
      <c r="E209" s="63"/>
      <c r="F209" s="63"/>
      <c r="G209" s="122"/>
      <c r="H209" s="131"/>
      <c r="I209" s="131"/>
    </row>
    <row r="210" spans="1:9" s="69" customFormat="1" x14ac:dyDescent="0.3">
      <c r="A210" s="89"/>
      <c r="B210" s="73"/>
      <c r="C210" s="59"/>
      <c r="D210" s="63"/>
      <c r="E210" s="63"/>
      <c r="F210" s="63"/>
      <c r="G210" s="122"/>
      <c r="H210" s="131"/>
      <c r="I210" s="131"/>
    </row>
    <row r="211" spans="1:9" s="69" customFormat="1" x14ac:dyDescent="0.3">
      <c r="A211" s="89"/>
      <c r="B211" s="73"/>
      <c r="C211" s="59"/>
      <c r="D211" s="63"/>
      <c r="E211" s="63"/>
      <c r="F211" s="63"/>
      <c r="G211" s="122"/>
      <c r="H211" s="131"/>
      <c r="I211" s="131"/>
    </row>
    <row r="212" spans="1:9" s="69" customFormat="1" x14ac:dyDescent="0.3">
      <c r="A212" s="89"/>
      <c r="B212" s="73"/>
      <c r="C212" s="59"/>
      <c r="D212" s="63"/>
      <c r="E212" s="63"/>
      <c r="F212" s="63"/>
      <c r="G212" s="122"/>
      <c r="H212" s="131"/>
      <c r="I212" s="131"/>
    </row>
    <row r="213" spans="1:9" s="69" customFormat="1" x14ac:dyDescent="0.3">
      <c r="A213" s="89"/>
      <c r="B213" s="73"/>
      <c r="C213" s="59"/>
      <c r="D213" s="63"/>
      <c r="E213" s="63"/>
      <c r="F213" s="63"/>
      <c r="G213" s="122"/>
      <c r="H213" s="131"/>
      <c r="I213" s="131"/>
    </row>
    <row r="214" spans="1:9" s="69" customFormat="1" x14ac:dyDescent="0.3">
      <c r="A214" s="89"/>
      <c r="B214" s="73"/>
      <c r="C214" s="59"/>
      <c r="D214" s="63"/>
      <c r="E214" s="63"/>
      <c r="F214" s="63"/>
      <c r="G214" s="122"/>
      <c r="H214" s="131"/>
      <c r="I214" s="131"/>
    </row>
    <row r="215" spans="1:9" s="69" customFormat="1" x14ac:dyDescent="0.3">
      <c r="A215" s="89"/>
      <c r="B215" s="73"/>
      <c r="C215" s="59"/>
      <c r="D215" s="63"/>
      <c r="E215" s="63"/>
      <c r="F215" s="63"/>
      <c r="G215" s="122"/>
      <c r="H215" s="131"/>
      <c r="I215" s="131"/>
    </row>
    <row r="216" spans="1:9" s="69" customFormat="1" x14ac:dyDescent="0.3">
      <c r="A216" s="89"/>
      <c r="B216" s="73"/>
      <c r="C216" s="59"/>
      <c r="D216" s="63"/>
      <c r="E216" s="63"/>
      <c r="F216" s="63"/>
      <c r="G216" s="122"/>
      <c r="H216" s="131"/>
      <c r="I216" s="131"/>
    </row>
    <row r="217" spans="1:9" s="69" customFormat="1" x14ac:dyDescent="0.3">
      <c r="A217" s="89"/>
      <c r="B217" s="73"/>
      <c r="C217" s="59"/>
      <c r="D217" s="63"/>
      <c r="E217" s="63"/>
      <c r="F217" s="63"/>
      <c r="G217" s="122"/>
      <c r="H217" s="131"/>
      <c r="I217" s="131"/>
    </row>
    <row r="218" spans="1:9" s="69" customFormat="1" x14ac:dyDescent="0.3">
      <c r="A218" s="89"/>
      <c r="B218" s="73"/>
      <c r="C218" s="59"/>
      <c r="D218" s="63"/>
      <c r="E218" s="63"/>
      <c r="F218" s="63"/>
      <c r="G218" s="122"/>
      <c r="H218" s="131"/>
      <c r="I218" s="131"/>
    </row>
    <row r="219" spans="1:9" s="69" customFormat="1" x14ac:dyDescent="0.3">
      <c r="A219" s="89"/>
      <c r="B219" s="73"/>
      <c r="C219" s="59"/>
      <c r="D219" s="63"/>
      <c r="E219" s="63"/>
      <c r="F219" s="63"/>
      <c r="G219" s="122"/>
      <c r="H219" s="131"/>
      <c r="I219" s="131"/>
    </row>
    <row r="220" spans="1:9" s="69" customFormat="1" x14ac:dyDescent="0.3">
      <c r="A220" s="89"/>
      <c r="B220" s="73"/>
      <c r="C220" s="59"/>
      <c r="D220" s="63"/>
      <c r="E220" s="63"/>
      <c r="F220" s="63"/>
      <c r="G220" s="122"/>
      <c r="H220" s="131"/>
      <c r="I220" s="131"/>
    </row>
    <row r="221" spans="1:9" s="69" customFormat="1" x14ac:dyDescent="0.3">
      <c r="A221" s="89"/>
      <c r="B221" s="73"/>
      <c r="C221" s="59"/>
      <c r="D221" s="63"/>
      <c r="E221" s="63"/>
      <c r="F221" s="63"/>
      <c r="G221" s="122"/>
      <c r="H221" s="131"/>
      <c r="I221" s="131"/>
    </row>
    <row r="222" spans="1:9" s="69" customFormat="1" x14ac:dyDescent="0.3">
      <c r="A222" s="89"/>
      <c r="B222" s="73"/>
      <c r="C222" s="59"/>
      <c r="D222" s="63"/>
      <c r="E222" s="63"/>
      <c r="F222" s="63"/>
      <c r="G222" s="122"/>
      <c r="H222" s="131"/>
      <c r="I222" s="131"/>
    </row>
    <row r="223" spans="1:9" s="69" customFormat="1" x14ac:dyDescent="0.3">
      <c r="A223" s="89"/>
      <c r="B223" s="73"/>
      <c r="C223" s="59"/>
      <c r="D223" s="63"/>
      <c r="E223" s="63"/>
      <c r="F223" s="63"/>
      <c r="G223" s="122"/>
      <c r="H223" s="131"/>
      <c r="I223" s="131"/>
    </row>
    <row r="224" spans="1:9" s="69" customFormat="1" x14ac:dyDescent="0.3">
      <c r="A224" s="89"/>
      <c r="B224" s="73"/>
      <c r="C224" s="59"/>
      <c r="D224" s="63"/>
      <c r="E224" s="63"/>
      <c r="F224" s="63"/>
      <c r="G224" s="122"/>
      <c r="H224" s="131"/>
      <c r="I224" s="131"/>
    </row>
    <row r="225" spans="1:9" s="69" customFormat="1" x14ac:dyDescent="0.3">
      <c r="A225" s="89"/>
      <c r="B225" s="73"/>
      <c r="C225" s="59"/>
      <c r="D225" s="63"/>
      <c r="E225" s="63"/>
      <c r="F225" s="63"/>
      <c r="G225" s="122"/>
      <c r="H225" s="131"/>
      <c r="I225" s="131"/>
    </row>
    <row r="226" spans="1:9" s="69" customFormat="1" x14ac:dyDescent="0.3">
      <c r="A226" s="89"/>
      <c r="B226" s="73"/>
      <c r="C226" s="59"/>
      <c r="D226" s="63"/>
      <c r="E226" s="63"/>
      <c r="F226" s="63"/>
      <c r="G226" s="122"/>
      <c r="H226" s="131"/>
      <c r="I226" s="131"/>
    </row>
    <row r="227" spans="1:9" s="69" customFormat="1" x14ac:dyDescent="0.3">
      <c r="A227" s="89"/>
      <c r="B227" s="73"/>
      <c r="C227" s="59"/>
      <c r="D227" s="63"/>
      <c r="E227" s="63"/>
      <c r="F227" s="63"/>
      <c r="G227" s="122"/>
      <c r="H227" s="131"/>
      <c r="I227" s="131"/>
    </row>
    <row r="228" spans="1:9" s="69" customFormat="1" x14ac:dyDescent="0.3">
      <c r="A228" s="89"/>
      <c r="B228" s="73"/>
      <c r="C228" s="59"/>
      <c r="D228" s="63"/>
      <c r="E228" s="63"/>
      <c r="F228" s="63"/>
      <c r="G228" s="122"/>
      <c r="H228" s="131"/>
      <c r="I228" s="131"/>
    </row>
    <row r="229" spans="1:9" s="69" customFormat="1" x14ac:dyDescent="0.3">
      <c r="A229" s="89"/>
      <c r="B229" s="73"/>
      <c r="C229" s="59"/>
      <c r="D229" s="63"/>
      <c r="E229" s="63"/>
      <c r="F229" s="63"/>
      <c r="G229" s="122"/>
      <c r="H229" s="131"/>
      <c r="I229" s="131"/>
    </row>
    <row r="230" spans="1:9" s="69" customFormat="1" x14ac:dyDescent="0.3">
      <c r="A230" s="89"/>
      <c r="B230" s="73"/>
      <c r="C230" s="59"/>
      <c r="D230" s="63"/>
      <c r="E230" s="63"/>
      <c r="F230" s="63"/>
      <c r="G230" s="122"/>
      <c r="H230" s="131"/>
      <c r="I230" s="131"/>
    </row>
    <row r="231" spans="1:9" s="69" customFormat="1" x14ac:dyDescent="0.3">
      <c r="A231" s="89"/>
      <c r="B231" s="73"/>
      <c r="C231" s="59"/>
      <c r="D231" s="63"/>
      <c r="E231" s="63"/>
      <c r="F231" s="63"/>
      <c r="G231" s="122"/>
      <c r="H231" s="131"/>
      <c r="I231" s="131"/>
    </row>
    <row r="232" spans="1:9" s="69" customFormat="1" x14ac:dyDescent="0.3">
      <c r="A232" s="89"/>
      <c r="B232" s="73"/>
      <c r="C232" s="59"/>
      <c r="D232" s="63"/>
      <c r="E232" s="63"/>
      <c r="F232" s="63"/>
      <c r="G232" s="122"/>
      <c r="H232" s="131"/>
      <c r="I232" s="131"/>
    </row>
    <row r="233" spans="1:9" s="69" customFormat="1" x14ac:dyDescent="0.3">
      <c r="A233" s="89"/>
      <c r="B233" s="73"/>
      <c r="C233" s="59"/>
      <c r="D233" s="63"/>
      <c r="E233" s="63"/>
      <c r="F233" s="63"/>
      <c r="G233" s="122"/>
      <c r="H233" s="131"/>
      <c r="I233" s="131"/>
    </row>
    <row r="234" spans="1:9" s="69" customFormat="1" x14ac:dyDescent="0.3">
      <c r="A234" s="89"/>
      <c r="B234" s="73"/>
      <c r="C234" s="59"/>
      <c r="D234" s="63"/>
      <c r="E234" s="63"/>
      <c r="F234" s="63"/>
      <c r="G234" s="122"/>
      <c r="H234" s="131"/>
      <c r="I234" s="131"/>
    </row>
    <row r="235" spans="1:9" s="69" customFormat="1" x14ac:dyDescent="0.3">
      <c r="A235" s="89"/>
      <c r="B235" s="73"/>
      <c r="C235" s="59"/>
      <c r="D235" s="63"/>
      <c r="E235" s="63"/>
      <c r="F235" s="63"/>
      <c r="G235" s="122"/>
      <c r="H235" s="131"/>
      <c r="I235" s="131"/>
    </row>
    <row r="236" spans="1:9" s="69" customFormat="1" x14ac:dyDescent="0.3">
      <c r="A236" s="89"/>
      <c r="B236" s="73"/>
      <c r="C236" s="59"/>
      <c r="D236" s="63"/>
      <c r="E236" s="63"/>
      <c r="F236" s="63"/>
      <c r="G236" s="122"/>
      <c r="H236" s="131"/>
      <c r="I236" s="131"/>
    </row>
    <row r="237" spans="1:9" s="69" customFormat="1" x14ac:dyDescent="0.3">
      <c r="A237" s="89"/>
      <c r="B237" s="73"/>
      <c r="C237" s="59"/>
      <c r="D237" s="63"/>
      <c r="E237" s="63"/>
      <c r="F237" s="63"/>
      <c r="G237" s="122"/>
      <c r="H237" s="131"/>
      <c r="I237" s="131"/>
    </row>
    <row r="238" spans="1:9" s="69" customFormat="1" x14ac:dyDescent="0.3">
      <c r="A238" s="89"/>
      <c r="B238" s="73"/>
      <c r="C238" s="59"/>
      <c r="D238" s="63"/>
      <c r="E238" s="63"/>
      <c r="F238" s="63"/>
      <c r="G238" s="122"/>
      <c r="H238" s="131"/>
      <c r="I238" s="131"/>
    </row>
    <row r="239" spans="1:9" s="69" customFormat="1" x14ac:dyDescent="0.3">
      <c r="A239" s="89"/>
      <c r="B239" s="73"/>
      <c r="C239" s="59"/>
      <c r="D239" s="63"/>
      <c r="E239" s="63"/>
      <c r="F239" s="63"/>
      <c r="G239" s="122"/>
      <c r="H239" s="131"/>
      <c r="I239" s="131"/>
    </row>
    <row r="240" spans="1:9" s="69" customFormat="1" x14ac:dyDescent="0.3">
      <c r="A240" s="89"/>
      <c r="B240" s="73"/>
      <c r="C240" s="59"/>
      <c r="D240" s="63"/>
      <c r="E240" s="63"/>
      <c r="F240" s="63"/>
      <c r="G240" s="122"/>
      <c r="H240" s="131"/>
      <c r="I240" s="131"/>
    </row>
    <row r="241" spans="1:9" s="69" customFormat="1" x14ac:dyDescent="0.3">
      <c r="A241" s="89"/>
      <c r="B241" s="73"/>
      <c r="C241" s="59"/>
      <c r="D241" s="63"/>
      <c r="E241" s="63"/>
      <c r="F241" s="63"/>
      <c r="G241" s="122"/>
      <c r="H241" s="131"/>
      <c r="I241" s="131"/>
    </row>
    <row r="242" spans="1:9" s="69" customFormat="1" x14ac:dyDescent="0.3">
      <c r="A242" s="89"/>
      <c r="B242" s="73"/>
      <c r="C242" s="59"/>
      <c r="D242" s="63"/>
      <c r="E242" s="63"/>
      <c r="F242" s="63"/>
      <c r="G242" s="122"/>
      <c r="H242" s="131"/>
      <c r="I242" s="131"/>
    </row>
    <row r="243" spans="1:9" s="69" customFormat="1" x14ac:dyDescent="0.3">
      <c r="A243" s="89"/>
      <c r="B243" s="73"/>
      <c r="C243" s="59"/>
      <c r="D243" s="63"/>
      <c r="E243" s="63"/>
      <c r="F243" s="63"/>
      <c r="G243" s="122"/>
      <c r="H243" s="131"/>
      <c r="I243" s="131"/>
    </row>
    <row r="244" spans="1:9" s="69" customFormat="1" x14ac:dyDescent="0.3">
      <c r="A244" s="89"/>
      <c r="B244" s="73"/>
      <c r="C244" s="59"/>
      <c r="D244" s="63"/>
      <c r="E244" s="63"/>
      <c r="F244" s="63"/>
      <c r="G244" s="122"/>
      <c r="H244" s="131"/>
      <c r="I244" s="131"/>
    </row>
    <row r="245" spans="1:9" s="69" customFormat="1" x14ac:dyDescent="0.3">
      <c r="A245" s="89"/>
      <c r="B245" s="73"/>
      <c r="C245" s="59"/>
      <c r="D245" s="63"/>
      <c r="E245" s="63"/>
      <c r="F245" s="63"/>
      <c r="G245" s="122"/>
      <c r="H245" s="131"/>
      <c r="I245" s="131"/>
    </row>
    <row r="246" spans="1:9" s="69" customFormat="1" x14ac:dyDescent="0.3">
      <c r="A246" s="89"/>
      <c r="B246" s="73"/>
      <c r="C246" s="59"/>
      <c r="D246" s="63"/>
      <c r="E246" s="63"/>
      <c r="F246" s="63"/>
      <c r="G246" s="122"/>
      <c r="H246" s="131"/>
      <c r="I246" s="131"/>
    </row>
    <row r="247" spans="1:9" s="69" customFormat="1" x14ac:dyDescent="0.3">
      <c r="A247" s="89"/>
      <c r="B247" s="73"/>
      <c r="C247" s="59"/>
      <c r="D247" s="63"/>
      <c r="E247" s="63"/>
      <c r="F247" s="63"/>
      <c r="G247" s="122"/>
      <c r="H247" s="131"/>
      <c r="I247" s="131"/>
    </row>
    <row r="248" spans="1:9" s="69" customFormat="1" x14ac:dyDescent="0.3">
      <c r="A248" s="89"/>
      <c r="B248" s="73"/>
      <c r="C248" s="59"/>
      <c r="D248" s="63"/>
      <c r="E248" s="63"/>
      <c r="F248" s="63"/>
      <c r="G248" s="122"/>
      <c r="H248" s="131"/>
      <c r="I248" s="131"/>
    </row>
    <row r="249" spans="1:9" s="69" customFormat="1" x14ac:dyDescent="0.3">
      <c r="A249" s="89"/>
      <c r="B249" s="73"/>
      <c r="C249" s="59"/>
      <c r="D249" s="63"/>
      <c r="E249" s="63"/>
      <c r="F249" s="63"/>
      <c r="G249" s="122"/>
      <c r="H249" s="131"/>
      <c r="I249" s="131"/>
    </row>
    <row r="250" spans="1:9" s="69" customFormat="1" x14ac:dyDescent="0.3">
      <c r="A250" s="89"/>
      <c r="B250" s="73"/>
      <c r="C250" s="59"/>
      <c r="D250" s="63"/>
      <c r="E250" s="63"/>
      <c r="F250" s="63"/>
      <c r="G250" s="122"/>
      <c r="H250" s="131"/>
      <c r="I250" s="131"/>
    </row>
    <row r="251" spans="1:9" s="69" customFormat="1" x14ac:dyDescent="0.3">
      <c r="A251" s="89"/>
      <c r="B251" s="73"/>
      <c r="C251" s="59"/>
      <c r="D251" s="63"/>
      <c r="E251" s="63"/>
      <c r="F251" s="63"/>
      <c r="G251" s="122"/>
      <c r="H251" s="131"/>
      <c r="I251" s="131"/>
    </row>
    <row r="252" spans="1:9" s="69" customFormat="1" x14ac:dyDescent="0.3">
      <c r="A252" s="89"/>
      <c r="B252" s="73"/>
      <c r="C252" s="59"/>
      <c r="D252" s="63"/>
      <c r="E252" s="63"/>
      <c r="F252" s="63"/>
      <c r="G252" s="122"/>
      <c r="H252" s="131"/>
      <c r="I252" s="131"/>
    </row>
    <row r="253" spans="1:9" s="69" customFormat="1" x14ac:dyDescent="0.3">
      <c r="A253" s="89"/>
      <c r="B253" s="73"/>
      <c r="C253" s="59"/>
      <c r="D253" s="63"/>
      <c r="E253" s="63"/>
      <c r="F253" s="63"/>
      <c r="G253" s="122"/>
      <c r="H253" s="131"/>
      <c r="I253" s="131"/>
    </row>
    <row r="254" spans="1:9" s="69" customFormat="1" x14ac:dyDescent="0.3">
      <c r="A254" s="89"/>
      <c r="B254" s="73"/>
      <c r="C254" s="59"/>
      <c r="D254" s="63"/>
      <c r="E254" s="63"/>
      <c r="F254" s="63"/>
      <c r="G254" s="122"/>
      <c r="H254" s="131"/>
      <c r="I254" s="131"/>
    </row>
    <row r="255" spans="1:9" s="69" customFormat="1" x14ac:dyDescent="0.3">
      <c r="A255" s="89"/>
      <c r="B255" s="73"/>
      <c r="C255" s="59"/>
      <c r="D255" s="63"/>
      <c r="E255" s="63"/>
      <c r="F255" s="63"/>
      <c r="G255" s="122"/>
      <c r="H255" s="131"/>
      <c r="I255" s="131"/>
    </row>
    <row r="256" spans="1:9" s="69" customFormat="1" x14ac:dyDescent="0.3">
      <c r="A256" s="89"/>
      <c r="B256" s="73"/>
      <c r="C256" s="59"/>
      <c r="D256" s="63"/>
      <c r="E256" s="63"/>
      <c r="F256" s="63"/>
      <c r="G256" s="122"/>
      <c r="H256" s="131"/>
      <c r="I256" s="131"/>
    </row>
    <row r="257" spans="1:9" s="69" customFormat="1" x14ac:dyDescent="0.3">
      <c r="A257" s="89"/>
      <c r="B257" s="73"/>
      <c r="C257" s="59"/>
      <c r="D257" s="63"/>
      <c r="E257" s="63"/>
      <c r="F257" s="63"/>
      <c r="G257" s="122"/>
      <c r="H257" s="131"/>
      <c r="I257" s="131"/>
    </row>
    <row r="258" spans="1:9" s="69" customFormat="1" x14ac:dyDescent="0.3">
      <c r="A258" s="89"/>
      <c r="B258" s="73"/>
      <c r="C258" s="59"/>
      <c r="D258" s="63"/>
      <c r="E258" s="63"/>
      <c r="F258" s="63"/>
      <c r="G258" s="122"/>
      <c r="H258" s="131"/>
      <c r="I258" s="131"/>
    </row>
    <row r="259" spans="1:9" s="69" customFormat="1" x14ac:dyDescent="0.3">
      <c r="A259" s="89"/>
      <c r="B259" s="73"/>
      <c r="C259" s="59"/>
      <c r="D259" s="63"/>
      <c r="E259" s="63"/>
      <c r="F259" s="63"/>
      <c r="G259" s="122"/>
      <c r="H259" s="131"/>
      <c r="I259" s="131"/>
    </row>
    <row r="260" spans="1:9" s="69" customFormat="1" x14ac:dyDescent="0.3">
      <c r="A260" s="89"/>
      <c r="B260" s="73"/>
      <c r="C260" s="59"/>
      <c r="D260" s="63"/>
      <c r="E260" s="63"/>
      <c r="F260" s="63"/>
      <c r="G260" s="122"/>
      <c r="H260" s="131"/>
      <c r="I260" s="131"/>
    </row>
    <row r="261" spans="1:9" s="69" customFormat="1" x14ac:dyDescent="0.3">
      <c r="A261" s="89"/>
      <c r="B261" s="73"/>
      <c r="C261" s="59"/>
      <c r="D261" s="63"/>
      <c r="E261" s="63"/>
      <c r="F261" s="63"/>
      <c r="G261" s="122"/>
      <c r="H261" s="131"/>
      <c r="I261" s="131"/>
    </row>
    <row r="262" spans="1:9" s="69" customFormat="1" x14ac:dyDescent="0.3">
      <c r="A262" s="89"/>
      <c r="B262" s="73"/>
      <c r="C262" s="59"/>
      <c r="D262" s="63"/>
      <c r="E262" s="63"/>
      <c r="F262" s="63"/>
      <c r="G262" s="122"/>
      <c r="H262" s="131"/>
      <c r="I262" s="131"/>
    </row>
    <row r="263" spans="1:9" s="69" customFormat="1" x14ac:dyDescent="0.3">
      <c r="A263" s="89"/>
      <c r="B263" s="73"/>
      <c r="C263" s="59"/>
      <c r="D263" s="63"/>
      <c r="E263" s="63"/>
      <c r="F263" s="63"/>
      <c r="G263" s="122"/>
      <c r="H263" s="131"/>
      <c r="I263" s="131"/>
    </row>
    <row r="264" spans="1:9" s="69" customFormat="1" x14ac:dyDescent="0.3">
      <c r="A264" s="89"/>
      <c r="B264" s="73"/>
      <c r="C264" s="59"/>
      <c r="D264" s="63"/>
      <c r="E264" s="63"/>
      <c r="F264" s="63"/>
      <c r="G264" s="122"/>
      <c r="H264" s="131"/>
      <c r="I264" s="131"/>
    </row>
    <row r="265" spans="1:9" s="69" customFormat="1" x14ac:dyDescent="0.3">
      <c r="A265" s="89"/>
      <c r="B265" s="73"/>
      <c r="C265" s="59"/>
      <c r="D265" s="63"/>
      <c r="E265" s="63"/>
      <c r="F265" s="63"/>
      <c r="G265" s="122"/>
      <c r="H265" s="131"/>
      <c r="I265" s="131"/>
    </row>
    <row r="266" spans="1:9" s="69" customFormat="1" x14ac:dyDescent="0.3">
      <c r="A266" s="89"/>
      <c r="B266" s="73"/>
      <c r="C266" s="59"/>
      <c r="D266" s="63"/>
      <c r="E266" s="63"/>
      <c r="F266" s="63"/>
      <c r="G266" s="122"/>
      <c r="H266" s="131"/>
      <c r="I266" s="131"/>
    </row>
    <row r="267" spans="1:9" s="69" customFormat="1" x14ac:dyDescent="0.3">
      <c r="A267" s="89"/>
      <c r="B267" s="73"/>
      <c r="C267" s="59"/>
      <c r="D267" s="63"/>
      <c r="E267" s="63"/>
      <c r="F267" s="63"/>
      <c r="G267" s="122"/>
      <c r="H267" s="131"/>
      <c r="I267" s="131"/>
    </row>
    <row r="268" spans="1:9" s="69" customFormat="1" x14ac:dyDescent="0.3">
      <c r="A268" s="89"/>
      <c r="B268" s="73"/>
      <c r="C268" s="59"/>
      <c r="D268" s="63"/>
      <c r="E268" s="63"/>
      <c r="F268" s="63"/>
      <c r="G268" s="122"/>
      <c r="H268" s="131"/>
      <c r="I268" s="131"/>
    </row>
    <row r="269" spans="1:9" s="69" customFormat="1" x14ac:dyDescent="0.3">
      <c r="A269" s="89"/>
      <c r="B269" s="73"/>
      <c r="C269" s="59"/>
      <c r="D269" s="63"/>
      <c r="E269" s="63"/>
      <c r="F269" s="63"/>
      <c r="G269" s="122"/>
      <c r="H269" s="131"/>
      <c r="I269" s="131"/>
    </row>
    <row r="270" spans="1:9" s="69" customFormat="1" x14ac:dyDescent="0.3">
      <c r="A270" s="89"/>
      <c r="B270" s="73"/>
      <c r="C270" s="59"/>
      <c r="D270" s="63"/>
      <c r="E270" s="63"/>
      <c r="F270" s="63"/>
      <c r="G270" s="122"/>
      <c r="H270" s="131"/>
      <c r="I270" s="131"/>
    </row>
    <row r="271" spans="1:9" s="69" customFormat="1" x14ac:dyDescent="0.3">
      <c r="A271" s="89"/>
      <c r="B271" s="73"/>
      <c r="C271" s="59"/>
      <c r="D271" s="63"/>
      <c r="E271" s="63"/>
      <c r="F271" s="63"/>
      <c r="G271" s="122"/>
      <c r="H271" s="131"/>
      <c r="I271" s="131"/>
    </row>
    <row r="272" spans="1:9" s="69" customFormat="1" x14ac:dyDescent="0.3">
      <c r="A272" s="89"/>
      <c r="B272" s="73"/>
      <c r="C272" s="59"/>
      <c r="D272" s="63"/>
      <c r="E272" s="63"/>
      <c r="F272" s="63"/>
      <c r="G272" s="122"/>
      <c r="H272" s="131"/>
      <c r="I272" s="131"/>
    </row>
    <row r="273" spans="1:9" s="69" customFormat="1" x14ac:dyDescent="0.3">
      <c r="A273" s="89"/>
      <c r="B273" s="73"/>
      <c r="C273" s="59"/>
      <c r="D273" s="63"/>
      <c r="E273" s="63"/>
      <c r="F273" s="63"/>
      <c r="G273" s="122"/>
      <c r="H273" s="131"/>
      <c r="I273" s="131"/>
    </row>
    <row r="274" spans="1:9" s="69" customFormat="1" x14ac:dyDescent="0.3">
      <c r="A274" s="89"/>
      <c r="B274" s="73"/>
      <c r="C274" s="59"/>
      <c r="D274" s="63"/>
      <c r="E274" s="63"/>
      <c r="F274" s="63"/>
      <c r="G274" s="122"/>
      <c r="H274" s="131"/>
      <c r="I274" s="131"/>
    </row>
    <row r="275" spans="1:9" s="69" customFormat="1" x14ac:dyDescent="0.3">
      <c r="A275" s="89"/>
      <c r="B275" s="73"/>
      <c r="C275" s="59"/>
      <c r="D275" s="63"/>
      <c r="E275" s="63"/>
      <c r="F275" s="63"/>
      <c r="G275" s="122"/>
      <c r="H275" s="131"/>
      <c r="I275" s="131"/>
    </row>
    <row r="276" spans="1:9" s="69" customFormat="1" x14ac:dyDescent="0.3">
      <c r="A276" s="89"/>
      <c r="B276" s="73"/>
      <c r="C276" s="59"/>
      <c r="D276" s="63"/>
      <c r="E276" s="63"/>
      <c r="F276" s="63"/>
      <c r="G276" s="122"/>
      <c r="H276" s="131"/>
      <c r="I276" s="131"/>
    </row>
    <row r="277" spans="1:9" s="69" customFormat="1" x14ac:dyDescent="0.3">
      <c r="A277" s="89"/>
      <c r="B277" s="73"/>
      <c r="C277" s="59"/>
      <c r="D277" s="63"/>
      <c r="E277" s="63"/>
      <c r="F277" s="63"/>
      <c r="G277" s="122"/>
      <c r="H277" s="131"/>
      <c r="I277" s="131"/>
    </row>
    <row r="278" spans="1:9" s="69" customFormat="1" x14ac:dyDescent="0.3">
      <c r="A278" s="89"/>
      <c r="B278" s="73"/>
      <c r="C278" s="59"/>
      <c r="D278" s="63"/>
      <c r="E278" s="63"/>
      <c r="F278" s="63"/>
      <c r="G278" s="122"/>
      <c r="H278" s="131"/>
      <c r="I278" s="131"/>
    </row>
    <row r="279" spans="1:9" s="69" customFormat="1" x14ac:dyDescent="0.3">
      <c r="A279" s="89"/>
      <c r="B279" s="73"/>
      <c r="C279" s="59"/>
      <c r="D279" s="63"/>
      <c r="E279" s="63"/>
      <c r="F279" s="63"/>
      <c r="G279" s="122"/>
      <c r="H279" s="131"/>
      <c r="I279" s="131"/>
    </row>
    <row r="280" spans="1:9" s="69" customFormat="1" x14ac:dyDescent="0.3">
      <c r="A280" s="89"/>
      <c r="B280" s="73"/>
      <c r="C280" s="59"/>
      <c r="D280" s="63"/>
      <c r="E280" s="63"/>
      <c r="F280" s="63"/>
      <c r="G280" s="122"/>
      <c r="H280" s="131"/>
      <c r="I280" s="131"/>
    </row>
    <row r="281" spans="1:9" s="69" customFormat="1" x14ac:dyDescent="0.3">
      <c r="A281" s="89"/>
      <c r="B281" s="73"/>
      <c r="C281" s="59"/>
      <c r="D281" s="63"/>
      <c r="E281" s="63"/>
      <c r="F281" s="63"/>
      <c r="G281" s="122"/>
      <c r="H281" s="131"/>
      <c r="I281" s="131"/>
    </row>
    <row r="282" spans="1:9" s="69" customFormat="1" x14ac:dyDescent="0.3">
      <c r="A282" s="89"/>
      <c r="B282" s="73"/>
      <c r="C282" s="59"/>
      <c r="D282" s="63"/>
      <c r="E282" s="63"/>
      <c r="F282" s="63"/>
      <c r="G282" s="122"/>
      <c r="H282" s="131"/>
      <c r="I282" s="131"/>
    </row>
    <row r="283" spans="1:9" s="69" customFormat="1" x14ac:dyDescent="0.3">
      <c r="A283" s="89"/>
      <c r="B283" s="73"/>
      <c r="C283" s="59"/>
      <c r="D283" s="63"/>
      <c r="E283" s="63"/>
      <c r="F283" s="63"/>
      <c r="G283" s="122"/>
      <c r="H283" s="131"/>
      <c r="I283" s="131"/>
    </row>
    <row r="284" spans="1:9" s="69" customFormat="1" x14ac:dyDescent="0.3">
      <c r="A284" s="89"/>
      <c r="B284" s="73"/>
      <c r="C284" s="59"/>
      <c r="D284" s="63"/>
      <c r="E284" s="63"/>
      <c r="F284" s="63"/>
      <c r="G284" s="122"/>
      <c r="H284" s="131"/>
      <c r="I284" s="131"/>
    </row>
    <row r="285" spans="1:9" s="69" customFormat="1" x14ac:dyDescent="0.3">
      <c r="A285" s="89"/>
      <c r="B285" s="73"/>
      <c r="C285" s="59"/>
      <c r="D285" s="63"/>
      <c r="E285" s="63"/>
      <c r="F285" s="63"/>
      <c r="G285" s="122"/>
      <c r="H285" s="131"/>
      <c r="I285" s="131"/>
    </row>
    <row r="286" spans="1:9" s="69" customFormat="1" x14ac:dyDescent="0.3">
      <c r="A286" s="89"/>
      <c r="B286" s="73"/>
      <c r="C286" s="59"/>
      <c r="D286" s="63"/>
      <c r="E286" s="63"/>
      <c r="F286" s="63"/>
      <c r="G286" s="122"/>
      <c r="H286" s="131"/>
      <c r="I286" s="131"/>
    </row>
    <row r="287" spans="1:9" s="69" customFormat="1" x14ac:dyDescent="0.3">
      <c r="A287" s="89"/>
      <c r="B287" s="73"/>
      <c r="C287" s="59"/>
      <c r="D287" s="63"/>
      <c r="E287" s="63"/>
      <c r="F287" s="63"/>
      <c r="G287" s="122"/>
      <c r="H287" s="131"/>
      <c r="I287" s="131"/>
    </row>
    <row r="288" spans="1:9" s="69" customFormat="1" x14ac:dyDescent="0.3">
      <c r="A288" s="89"/>
      <c r="B288" s="73"/>
      <c r="C288" s="59"/>
      <c r="D288" s="63"/>
      <c r="E288" s="63"/>
      <c r="F288" s="63"/>
      <c r="G288" s="122"/>
      <c r="H288" s="131"/>
      <c r="I288" s="131"/>
    </row>
    <row r="289" spans="1:18" s="94" customFormat="1" ht="15" thickBot="1" x14ac:dyDescent="0.35">
      <c r="A289" s="90"/>
      <c r="B289" s="91"/>
      <c r="C289" s="92"/>
      <c r="D289" s="93"/>
      <c r="E289" s="93"/>
      <c r="F289" s="93"/>
      <c r="G289" s="141"/>
      <c r="H289" s="132"/>
      <c r="I289" s="132"/>
    </row>
    <row r="290" spans="1:18" x14ac:dyDescent="0.3">
      <c r="A290" s="74"/>
      <c r="H290" s="133"/>
      <c r="I290" s="133"/>
      <c r="J290" s="75"/>
      <c r="K290" s="75"/>
      <c r="L290" s="75"/>
      <c r="M290" s="75"/>
      <c r="N290" s="75"/>
      <c r="O290" s="75"/>
      <c r="P290" s="75"/>
      <c r="Q290" s="75"/>
      <c r="R290" s="75"/>
    </row>
  </sheetData>
  <sheetProtection algorithmName="SHA-512" hashValue="XCdADBLtpp5soCLRV+3mW52m8UdehYGEr6BfCQcWDlXFG0xeHnTxDwQxebm2lsbfiIDXSMKBpz+aaWVBVfV9jg==" saltValue="aCj0VwGLCN5s5+0oGCDzKQ==" spinCount="100000" sheet="1" selectLockedCells="1"/>
  <protectedRanges>
    <protectedRange sqref="B6:B145" name="Range2"/>
  </protectedRanges>
  <mergeCells count="1">
    <mergeCell ref="E3:F3"/>
  </mergeCells>
  <dataValidations count="2">
    <dataValidation type="list" allowBlank="1" showInputMessage="1" showErrorMessage="1" sqref="B23" xr:uid="{00000000-0002-0000-0000-000000000000}">
      <formula1>ValidAns2</formula1>
    </dataValidation>
    <dataValidation type="list" allowBlank="1" showInputMessage="1" showErrorMessage="1" sqref="B6:B10 B25:B30 B103:B108 B83:B89 B74:B76 B92:B100 B79:B80 B41:B52 B55:B61 B64:B65 B68:B71 B111:B120 B123:B136 B139:B145 B13:B22 B33:B38" xr:uid="{00000000-0002-0000-0000-000001000000}">
      <formula1>ValidAns1</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W124"/>
  <sheetViews>
    <sheetView workbookViewId="0">
      <pane ySplit="1" topLeftCell="A47" activePane="bottomLeft" state="frozen"/>
      <selection pane="bottomLeft" activeCell="C53" sqref="C53"/>
    </sheetView>
  </sheetViews>
  <sheetFormatPr defaultColWidth="9.44140625" defaultRowHeight="15.6" x14ac:dyDescent="0.3"/>
  <cols>
    <col min="1" max="1" width="3.88671875" style="5" customWidth="1"/>
    <col min="2" max="2" width="3.33203125" style="4" bestFit="1" customWidth="1"/>
    <col min="3" max="3" width="92" style="39" customWidth="1"/>
    <col min="4" max="231" width="9.44140625" style="4" customWidth="1"/>
    <col min="232" max="16384" width="9.44140625" style="5"/>
  </cols>
  <sheetData>
    <row r="1" spans="2:4" x14ac:dyDescent="0.3">
      <c r="B1" s="1" t="s">
        <v>32</v>
      </c>
      <c r="C1" s="2"/>
      <c r="D1" s="3" t="s">
        <v>33</v>
      </c>
    </row>
    <row r="2" spans="2:4" ht="16.2" thickBot="1" x14ac:dyDescent="0.35">
      <c r="B2" s="1"/>
      <c r="C2" s="6" t="s">
        <v>34</v>
      </c>
      <c r="D2" s="7"/>
    </row>
    <row r="3" spans="2:4" x14ac:dyDescent="0.3">
      <c r="B3" s="8">
        <v>1</v>
      </c>
      <c r="C3" s="9" t="s">
        <v>35</v>
      </c>
      <c r="D3" s="48"/>
    </row>
    <row r="4" spans="2:4" x14ac:dyDescent="0.3">
      <c r="B4" s="8">
        <v>2</v>
      </c>
      <c r="C4" s="9" t="s">
        <v>116</v>
      </c>
      <c r="D4" s="49"/>
    </row>
    <row r="5" spans="2:4" x14ac:dyDescent="0.3">
      <c r="B5" s="144">
        <v>3</v>
      </c>
      <c r="C5" s="9" t="s">
        <v>117</v>
      </c>
      <c r="D5" s="49"/>
    </row>
    <row r="6" spans="2:4" x14ac:dyDescent="0.3">
      <c r="B6" s="146">
        <v>4</v>
      </c>
      <c r="C6" s="5" t="s">
        <v>118</v>
      </c>
      <c r="D6" s="49"/>
    </row>
    <row r="7" spans="2:4" x14ac:dyDescent="0.3">
      <c r="B7" s="145"/>
      <c r="C7" s="50" t="s">
        <v>36</v>
      </c>
      <c r="D7" s="51"/>
    </row>
    <row r="8" spans="2:4" x14ac:dyDescent="0.3">
      <c r="B8" s="8">
        <v>1</v>
      </c>
      <c r="C8" s="9" t="s">
        <v>119</v>
      </c>
      <c r="D8" s="11"/>
    </row>
    <row r="9" spans="2:4" x14ac:dyDescent="0.3">
      <c r="B9" s="8">
        <v>2</v>
      </c>
      <c r="C9" s="9" t="s">
        <v>120</v>
      </c>
      <c r="D9" s="11"/>
    </row>
    <row r="10" spans="2:4" x14ac:dyDescent="0.3">
      <c r="B10" s="8">
        <v>3</v>
      </c>
      <c r="C10" s="9" t="s">
        <v>121</v>
      </c>
      <c r="D10" s="11"/>
    </row>
    <row r="11" spans="2:4" x14ac:dyDescent="0.3">
      <c r="B11" s="8">
        <v>4</v>
      </c>
      <c r="C11" s="9" t="s">
        <v>37</v>
      </c>
      <c r="D11" s="11"/>
    </row>
    <row r="12" spans="2:4" x14ac:dyDescent="0.3">
      <c r="B12" s="8">
        <v>5</v>
      </c>
      <c r="C12" s="9" t="s">
        <v>122</v>
      </c>
      <c r="D12" s="11"/>
    </row>
    <row r="13" spans="2:4" x14ac:dyDescent="0.3">
      <c r="B13" s="8">
        <v>6</v>
      </c>
      <c r="C13" s="9" t="s">
        <v>123</v>
      </c>
      <c r="D13" s="11"/>
    </row>
    <row r="14" spans="2:4" x14ac:dyDescent="0.3">
      <c r="B14" s="8"/>
      <c r="C14" s="50" t="s">
        <v>38</v>
      </c>
      <c r="D14" s="51"/>
    </row>
    <row r="15" spans="2:4" x14ac:dyDescent="0.3">
      <c r="B15" s="8">
        <v>1</v>
      </c>
      <c r="C15" s="9" t="s">
        <v>39</v>
      </c>
      <c r="D15" s="11"/>
    </row>
    <row r="16" spans="2:4" ht="31.2" x14ac:dyDescent="0.3">
      <c r="B16" s="8">
        <v>2</v>
      </c>
      <c r="C16" s="9" t="s">
        <v>40</v>
      </c>
      <c r="D16" s="11"/>
    </row>
    <row r="17" spans="2:4" x14ac:dyDescent="0.3">
      <c r="B17" s="8">
        <v>3</v>
      </c>
      <c r="C17" s="9" t="s">
        <v>41</v>
      </c>
      <c r="D17" s="11"/>
    </row>
    <row r="18" spans="2:4" x14ac:dyDescent="0.3">
      <c r="B18" s="8">
        <v>4</v>
      </c>
      <c r="C18" s="12" t="s">
        <v>42</v>
      </c>
      <c r="D18" s="11"/>
    </row>
    <row r="19" spans="2:4" ht="109.2" x14ac:dyDescent="0.3">
      <c r="B19" s="8">
        <v>5</v>
      </c>
      <c r="C19" s="12" t="s">
        <v>136</v>
      </c>
      <c r="D19" s="11"/>
    </row>
    <row r="20" spans="2:4" x14ac:dyDescent="0.3">
      <c r="B20" s="8">
        <v>6</v>
      </c>
      <c r="C20" s="9" t="s">
        <v>43</v>
      </c>
      <c r="D20" s="11"/>
    </row>
    <row r="21" spans="2:4" x14ac:dyDescent="0.3">
      <c r="B21" s="8"/>
      <c r="C21" s="50" t="s">
        <v>103</v>
      </c>
      <c r="D21" s="51"/>
    </row>
    <row r="22" spans="2:4" ht="31.2" x14ac:dyDescent="0.3">
      <c r="B22" s="8">
        <v>8</v>
      </c>
      <c r="C22" s="13" t="s">
        <v>124</v>
      </c>
      <c r="D22" s="11"/>
    </row>
    <row r="23" spans="2:4" ht="31.2" x14ac:dyDescent="0.3">
      <c r="B23" s="8">
        <v>9</v>
      </c>
      <c r="C23" s="14" t="s">
        <v>44</v>
      </c>
      <c r="D23" s="11"/>
    </row>
    <row r="24" spans="2:4" ht="31.2" x14ac:dyDescent="0.3">
      <c r="B24" s="8">
        <v>10</v>
      </c>
      <c r="C24" s="13" t="s">
        <v>125</v>
      </c>
      <c r="D24" s="11"/>
    </row>
    <row r="25" spans="2:4" x14ac:dyDescent="0.3">
      <c r="B25" s="8">
        <v>11</v>
      </c>
      <c r="C25" s="13" t="s">
        <v>45</v>
      </c>
      <c r="D25" s="11"/>
    </row>
    <row r="26" spans="2:4" x14ac:dyDescent="0.3">
      <c r="B26" s="8">
        <v>12</v>
      </c>
      <c r="C26" s="13" t="s">
        <v>46</v>
      </c>
      <c r="D26" s="11"/>
    </row>
    <row r="27" spans="2:4" ht="32.4" customHeight="1" x14ac:dyDescent="0.3">
      <c r="B27" s="8">
        <v>13</v>
      </c>
      <c r="C27" s="12" t="s">
        <v>132</v>
      </c>
      <c r="D27" s="11"/>
    </row>
    <row r="28" spans="2:4" x14ac:dyDescent="0.3">
      <c r="B28" s="8">
        <v>14</v>
      </c>
      <c r="C28" s="9" t="s">
        <v>47</v>
      </c>
      <c r="D28" s="11"/>
    </row>
    <row r="29" spans="2:4" x14ac:dyDescent="0.3">
      <c r="B29" s="8">
        <v>15</v>
      </c>
      <c r="C29" s="9" t="s">
        <v>48</v>
      </c>
      <c r="D29" s="11"/>
    </row>
    <row r="30" spans="2:4" x14ac:dyDescent="0.3">
      <c r="B30" s="8">
        <v>16</v>
      </c>
      <c r="C30" s="12" t="s">
        <v>49</v>
      </c>
      <c r="D30" s="11"/>
    </row>
    <row r="31" spans="2:4" x14ac:dyDescent="0.3">
      <c r="B31" s="15"/>
      <c r="C31" s="16" t="s">
        <v>50</v>
      </c>
      <c r="D31" s="17"/>
    </row>
    <row r="32" spans="2:4" x14ac:dyDescent="0.3">
      <c r="B32" s="8">
        <v>1</v>
      </c>
      <c r="C32" s="12" t="s">
        <v>51</v>
      </c>
      <c r="D32" s="11"/>
    </row>
    <row r="33" spans="2:4" x14ac:dyDescent="0.3">
      <c r="B33" s="8">
        <v>2</v>
      </c>
      <c r="C33" s="12" t="s">
        <v>52</v>
      </c>
      <c r="D33" s="11"/>
    </row>
    <row r="34" spans="2:4" x14ac:dyDescent="0.3">
      <c r="B34" s="8">
        <v>3</v>
      </c>
      <c r="C34" s="12" t="s">
        <v>53</v>
      </c>
      <c r="D34" s="11"/>
    </row>
    <row r="35" spans="2:4" x14ac:dyDescent="0.3">
      <c r="B35" s="8">
        <v>4</v>
      </c>
      <c r="C35" s="12" t="s">
        <v>126</v>
      </c>
      <c r="D35" s="11"/>
    </row>
    <row r="36" spans="2:4" ht="17.100000000000001" customHeight="1" x14ac:dyDescent="0.3">
      <c r="B36" s="8">
        <v>5</v>
      </c>
      <c r="C36" s="18" t="s">
        <v>54</v>
      </c>
      <c r="D36" s="11"/>
    </row>
    <row r="37" spans="2:4" x14ac:dyDescent="0.3">
      <c r="B37" s="8">
        <v>6</v>
      </c>
      <c r="C37" s="12" t="s">
        <v>55</v>
      </c>
      <c r="D37" s="11"/>
    </row>
    <row r="38" spans="2:4" x14ac:dyDescent="0.3">
      <c r="B38" s="8">
        <v>7</v>
      </c>
      <c r="C38" s="18" t="s">
        <v>56</v>
      </c>
      <c r="D38" s="11"/>
    </row>
    <row r="39" spans="2:4" x14ac:dyDescent="0.3">
      <c r="B39" s="8">
        <v>8</v>
      </c>
      <c r="C39" s="13" t="s">
        <v>57</v>
      </c>
      <c r="D39" s="11"/>
    </row>
    <row r="40" spans="2:4" x14ac:dyDescent="0.3">
      <c r="B40" s="8">
        <v>9</v>
      </c>
      <c r="C40" s="18" t="s">
        <v>58</v>
      </c>
      <c r="D40" s="11"/>
    </row>
    <row r="41" spans="2:4" x14ac:dyDescent="0.3">
      <c r="B41" s="8">
        <v>10</v>
      </c>
      <c r="C41" s="12" t="s">
        <v>133</v>
      </c>
      <c r="D41" s="11"/>
    </row>
    <row r="42" spans="2:4" x14ac:dyDescent="0.3">
      <c r="B42" s="8">
        <v>11</v>
      </c>
      <c r="C42" s="12" t="s">
        <v>59</v>
      </c>
      <c r="D42" s="11"/>
    </row>
    <row r="43" spans="2:4" x14ac:dyDescent="0.3">
      <c r="B43" s="8">
        <v>12</v>
      </c>
      <c r="C43" s="12" t="s">
        <v>127</v>
      </c>
      <c r="D43" s="11"/>
    </row>
    <row r="44" spans="2:4" x14ac:dyDescent="0.3">
      <c r="B44" s="8">
        <v>16</v>
      </c>
      <c r="C44" s="12" t="s">
        <v>60</v>
      </c>
      <c r="D44" s="11"/>
    </row>
    <row r="45" spans="2:4" x14ac:dyDescent="0.3">
      <c r="B45" s="8">
        <v>17</v>
      </c>
      <c r="C45" s="12" t="s">
        <v>128</v>
      </c>
      <c r="D45" s="11"/>
    </row>
    <row r="46" spans="2:4" x14ac:dyDescent="0.3">
      <c r="B46" s="8">
        <v>18</v>
      </c>
      <c r="C46" s="12" t="s">
        <v>61</v>
      </c>
      <c r="D46" s="11"/>
    </row>
    <row r="47" spans="2:4" x14ac:dyDescent="0.3">
      <c r="B47" s="8">
        <v>19</v>
      </c>
      <c r="C47" s="12" t="s">
        <v>129</v>
      </c>
      <c r="D47" s="11"/>
    </row>
    <row r="48" spans="2:4" ht="31.2" x14ac:dyDescent="0.3">
      <c r="B48" s="8">
        <v>20</v>
      </c>
      <c r="C48" s="12" t="s">
        <v>134</v>
      </c>
      <c r="D48" s="11"/>
    </row>
    <row r="49" spans="1:231" x14ac:dyDescent="0.3">
      <c r="B49" s="8">
        <v>21</v>
      </c>
      <c r="C49" s="12" t="s">
        <v>62</v>
      </c>
      <c r="D49" s="11"/>
    </row>
    <row r="50" spans="1:231" x14ac:dyDescent="0.3">
      <c r="B50" s="8">
        <v>22</v>
      </c>
      <c r="C50" s="12" t="s">
        <v>63</v>
      </c>
      <c r="D50" s="11"/>
    </row>
    <row r="51" spans="1:231" x14ac:dyDescent="0.3">
      <c r="B51" s="8">
        <v>23</v>
      </c>
      <c r="C51" s="12" t="s">
        <v>64</v>
      </c>
      <c r="D51" s="11"/>
    </row>
    <row r="52" spans="1:231" s="19" customFormat="1" x14ac:dyDescent="0.3">
      <c r="B52" s="15"/>
      <c r="C52" s="20" t="s">
        <v>65</v>
      </c>
      <c r="D52" s="21"/>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row>
    <row r="53" spans="1:231" s="19" customFormat="1" x14ac:dyDescent="0.3">
      <c r="B53" s="23">
        <v>1</v>
      </c>
      <c r="C53" s="24" t="s">
        <v>146</v>
      </c>
      <c r="D53" s="25"/>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row>
    <row r="54" spans="1:231" s="19" customFormat="1" x14ac:dyDescent="0.3">
      <c r="B54" s="23">
        <v>2</v>
      </c>
      <c r="C54" s="24" t="s">
        <v>104</v>
      </c>
      <c r="D54" s="25"/>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row>
    <row r="55" spans="1:231" s="19" customFormat="1" x14ac:dyDescent="0.3">
      <c r="B55" s="23">
        <v>3</v>
      </c>
      <c r="C55" s="24" t="s">
        <v>66</v>
      </c>
      <c r="D55" s="25"/>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row>
    <row r="56" spans="1:231" s="19" customFormat="1" ht="46.8" x14ac:dyDescent="0.3">
      <c r="B56" s="23">
        <v>4</v>
      </c>
      <c r="C56" s="26" t="s">
        <v>105</v>
      </c>
      <c r="D56" s="25"/>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row>
    <row r="57" spans="1:231" s="19" customFormat="1" x14ac:dyDescent="0.3">
      <c r="B57" s="23">
        <v>5</v>
      </c>
      <c r="C57" s="27" t="s">
        <v>67</v>
      </c>
      <c r="D57" s="25"/>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row>
    <row r="58" spans="1:231" s="19" customFormat="1" x14ac:dyDescent="0.3">
      <c r="B58" s="23">
        <v>6</v>
      </c>
      <c r="C58" s="27" t="s">
        <v>68</v>
      </c>
      <c r="D58" s="25"/>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row>
    <row r="59" spans="1:231" s="19" customFormat="1" x14ac:dyDescent="0.3">
      <c r="B59" s="15"/>
      <c r="C59" s="16" t="s">
        <v>69</v>
      </c>
      <c r="D59" s="17"/>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row>
    <row r="60" spans="1:231" s="28" customFormat="1" x14ac:dyDescent="0.3">
      <c r="B60" s="29">
        <v>1</v>
      </c>
      <c r="C60" s="30" t="s">
        <v>70</v>
      </c>
      <c r="D60" s="31"/>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row>
    <row r="61" spans="1:231" s="28" customFormat="1" x14ac:dyDescent="0.3">
      <c r="B61" s="29">
        <v>2</v>
      </c>
      <c r="C61" s="30" t="s">
        <v>71</v>
      </c>
      <c r="D61" s="31"/>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row>
    <row r="62" spans="1:231" s="28" customFormat="1" x14ac:dyDescent="0.3">
      <c r="B62" s="29">
        <v>3</v>
      </c>
      <c r="C62" s="30" t="s">
        <v>72</v>
      </c>
      <c r="D62" s="31"/>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row>
    <row r="63" spans="1:231" s="28" customFormat="1" x14ac:dyDescent="0.3">
      <c r="B63" s="29">
        <v>4</v>
      </c>
      <c r="C63" s="30" t="s">
        <v>73</v>
      </c>
      <c r="D63" s="31"/>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row>
    <row r="64" spans="1:231" x14ac:dyDescent="0.3">
      <c r="A64" s="28"/>
      <c r="B64" s="29">
        <v>5</v>
      </c>
      <c r="C64" s="30" t="s">
        <v>66</v>
      </c>
      <c r="D64" s="11"/>
    </row>
    <row r="65" spans="1:4" x14ac:dyDescent="0.3">
      <c r="A65" s="28"/>
      <c r="B65" s="29">
        <v>6</v>
      </c>
      <c r="C65" s="30" t="s">
        <v>135</v>
      </c>
      <c r="D65" s="11"/>
    </row>
    <row r="66" spans="1:4" x14ac:dyDescent="0.3">
      <c r="A66" s="28"/>
      <c r="B66" s="29">
        <v>7</v>
      </c>
      <c r="C66" s="30" t="s">
        <v>74</v>
      </c>
      <c r="D66" s="11"/>
    </row>
    <row r="67" spans="1:4" x14ac:dyDescent="0.3">
      <c r="B67" s="33"/>
      <c r="C67" s="34"/>
    </row>
    <row r="68" spans="1:4" x14ac:dyDescent="0.3">
      <c r="B68" s="33"/>
      <c r="C68" s="34"/>
    </row>
    <row r="69" spans="1:4" x14ac:dyDescent="0.3">
      <c r="B69" s="33"/>
      <c r="C69" s="34"/>
    </row>
    <row r="70" spans="1:4" x14ac:dyDescent="0.3">
      <c r="B70" s="33"/>
      <c r="C70" s="34"/>
    </row>
    <row r="71" spans="1:4" x14ac:dyDescent="0.3">
      <c r="B71" s="33"/>
      <c r="C71" s="34"/>
    </row>
    <row r="72" spans="1:4" x14ac:dyDescent="0.3">
      <c r="B72" s="33"/>
      <c r="C72" s="34"/>
    </row>
    <row r="73" spans="1:4" x14ac:dyDescent="0.3">
      <c r="B73" s="33"/>
      <c r="C73" s="34"/>
    </row>
    <row r="74" spans="1:4" x14ac:dyDescent="0.3">
      <c r="B74" s="33"/>
      <c r="C74" s="35"/>
    </row>
    <row r="75" spans="1:4" x14ac:dyDescent="0.3">
      <c r="B75" s="33"/>
      <c r="C75" s="35"/>
    </row>
    <row r="76" spans="1:4" x14ac:dyDescent="0.3">
      <c r="B76" s="33"/>
      <c r="C76" s="35"/>
    </row>
    <row r="77" spans="1:4" x14ac:dyDescent="0.3">
      <c r="B77" s="33"/>
      <c r="C77" s="35"/>
    </row>
    <row r="78" spans="1:4" x14ac:dyDescent="0.3">
      <c r="B78" s="33"/>
      <c r="C78" s="35"/>
    </row>
    <row r="79" spans="1:4" x14ac:dyDescent="0.3">
      <c r="B79" s="33"/>
      <c r="C79" s="35"/>
    </row>
    <row r="80" spans="1:4" x14ac:dyDescent="0.3">
      <c r="B80" s="36"/>
      <c r="C80" s="35"/>
    </row>
    <row r="81" spans="2:3" x14ac:dyDescent="0.3">
      <c r="B81" s="33"/>
      <c r="C81" s="35"/>
    </row>
    <row r="82" spans="2:3" x14ac:dyDescent="0.3">
      <c r="B82" s="37"/>
      <c r="C82" s="35"/>
    </row>
    <row r="83" spans="2:3" x14ac:dyDescent="0.3">
      <c r="B83" s="33"/>
      <c r="C83" s="35"/>
    </row>
    <row r="84" spans="2:3" x14ac:dyDescent="0.3">
      <c r="B84" s="33"/>
      <c r="C84" s="35"/>
    </row>
    <row r="85" spans="2:3" x14ac:dyDescent="0.3">
      <c r="B85" s="33"/>
      <c r="C85" s="35"/>
    </row>
    <row r="86" spans="2:3" x14ac:dyDescent="0.3">
      <c r="B86" s="33"/>
      <c r="C86" s="35"/>
    </row>
    <row r="87" spans="2:3" x14ac:dyDescent="0.3">
      <c r="B87" s="36"/>
      <c r="C87" s="35"/>
    </row>
    <row r="88" spans="2:3" x14ac:dyDescent="0.3">
      <c r="B88" s="33"/>
      <c r="C88" s="35"/>
    </row>
    <row r="89" spans="2:3" x14ac:dyDescent="0.3">
      <c r="B89" s="33"/>
      <c r="C89" s="35"/>
    </row>
    <row r="90" spans="2:3" x14ac:dyDescent="0.3">
      <c r="B90" s="33"/>
      <c r="C90" s="35"/>
    </row>
    <row r="91" spans="2:3" x14ac:dyDescent="0.3">
      <c r="B91" s="33"/>
      <c r="C91" s="35"/>
    </row>
    <row r="92" spans="2:3" x14ac:dyDescent="0.3">
      <c r="B92" s="36"/>
      <c r="C92" s="35"/>
    </row>
    <row r="93" spans="2:3" x14ac:dyDescent="0.3">
      <c r="B93" s="33"/>
      <c r="C93" s="35"/>
    </row>
    <row r="94" spans="2:3" x14ac:dyDescent="0.3">
      <c r="B94" s="33"/>
      <c r="C94" s="35"/>
    </row>
    <row r="95" spans="2:3" x14ac:dyDescent="0.3">
      <c r="B95" s="37"/>
      <c r="C95" s="35"/>
    </row>
    <row r="96" spans="2:3" x14ac:dyDescent="0.3">
      <c r="B96" s="33"/>
      <c r="C96" s="35"/>
    </row>
    <row r="97" spans="2:3" x14ac:dyDescent="0.3">
      <c r="B97" s="33"/>
      <c r="C97" s="35"/>
    </row>
    <row r="98" spans="2:3" x14ac:dyDescent="0.3">
      <c r="B98" s="33"/>
      <c r="C98" s="35"/>
    </row>
    <row r="99" spans="2:3" x14ac:dyDescent="0.3">
      <c r="B99" s="33"/>
      <c r="C99" s="35"/>
    </row>
    <row r="100" spans="2:3" x14ac:dyDescent="0.3">
      <c r="B100" s="33"/>
      <c r="C100" s="35"/>
    </row>
    <row r="101" spans="2:3" x14ac:dyDescent="0.3">
      <c r="B101" s="33"/>
      <c r="C101" s="35"/>
    </row>
    <row r="102" spans="2:3" x14ac:dyDescent="0.3">
      <c r="B102" s="33"/>
      <c r="C102" s="35"/>
    </row>
    <row r="103" spans="2:3" x14ac:dyDescent="0.3">
      <c r="B103" s="33"/>
      <c r="C103" s="35"/>
    </row>
    <row r="104" spans="2:3" x14ac:dyDescent="0.3">
      <c r="B104" s="33"/>
      <c r="C104" s="35"/>
    </row>
    <row r="105" spans="2:3" x14ac:dyDescent="0.3">
      <c r="B105" s="37"/>
      <c r="C105" s="35"/>
    </row>
    <row r="106" spans="2:3" x14ac:dyDescent="0.3">
      <c r="B106" s="33"/>
      <c r="C106" s="35"/>
    </row>
    <row r="107" spans="2:3" x14ac:dyDescent="0.3">
      <c r="B107" s="33"/>
      <c r="C107" s="35"/>
    </row>
    <row r="108" spans="2:3" x14ac:dyDescent="0.3">
      <c r="B108" s="33"/>
      <c r="C108" s="35"/>
    </row>
    <row r="109" spans="2:3" x14ac:dyDescent="0.3">
      <c r="B109" s="33"/>
      <c r="C109" s="35"/>
    </row>
    <row r="110" spans="2:3" x14ac:dyDescent="0.3">
      <c r="B110" s="33"/>
      <c r="C110" s="35"/>
    </row>
    <row r="111" spans="2:3" x14ac:dyDescent="0.3">
      <c r="B111" s="33"/>
      <c r="C111" s="35"/>
    </row>
    <row r="112" spans="2:3" x14ac:dyDescent="0.3">
      <c r="B112" s="33"/>
      <c r="C112" s="35"/>
    </row>
    <row r="113" spans="2:3" x14ac:dyDescent="0.3">
      <c r="B113" s="33"/>
      <c r="C113" s="35"/>
    </row>
    <row r="114" spans="2:3" x14ac:dyDescent="0.3">
      <c r="B114" s="36"/>
      <c r="C114" s="36"/>
    </row>
    <row r="115" spans="2:3" x14ac:dyDescent="0.3">
      <c r="B115" s="36"/>
      <c r="C115" s="36"/>
    </row>
    <row r="116" spans="2:3" x14ac:dyDescent="0.3">
      <c r="B116" s="36"/>
      <c r="C116" s="36"/>
    </row>
    <row r="117" spans="2:3" x14ac:dyDescent="0.3">
      <c r="B117" s="36"/>
      <c r="C117" s="36"/>
    </row>
    <row r="118" spans="2:3" x14ac:dyDescent="0.3">
      <c r="B118" s="36"/>
      <c r="C118" s="36"/>
    </row>
    <row r="119" spans="2:3" x14ac:dyDescent="0.3">
      <c r="B119" s="36"/>
      <c r="C119" s="36"/>
    </row>
    <row r="120" spans="2:3" x14ac:dyDescent="0.3">
      <c r="B120" s="36"/>
      <c r="C120" s="36"/>
    </row>
    <row r="121" spans="2:3" x14ac:dyDescent="0.3">
      <c r="B121" s="36"/>
      <c r="C121" s="38"/>
    </row>
    <row r="122" spans="2:3" x14ac:dyDescent="0.3">
      <c r="B122" s="36"/>
      <c r="C122" s="38"/>
    </row>
    <row r="123" spans="2:3" x14ac:dyDescent="0.3">
      <c r="B123" s="36"/>
      <c r="C123" s="38"/>
    </row>
    <row r="124" spans="2:3" x14ac:dyDescent="0.3">
      <c r="B124" s="36"/>
      <c r="C124" s="38"/>
    </row>
  </sheetData>
  <dataValidations count="2">
    <dataValidation type="textLength" operator="lessThanOrEqual" allowBlank="1" showInputMessage="1" showErrorMessage="1" error="Please place intials when complete" sqref="D1:D2" xr:uid="{00000000-0002-0000-0100-000000000000}">
      <formula1>4</formula1>
    </dataValidation>
    <dataValidation type="textLength" operator="lessThanOrEqual" allowBlank="1" showErrorMessage="1" error="Please place intials when complete" sqref="D3:D66" xr:uid="{00000000-0002-0000-0100-000001000000}">
      <formula1>4</formula1>
    </dataValidation>
  </dataValidations>
  <pageMargins left="0.7" right="0.7" top="0.75" bottom="0.75" header="0.3" footer="0.3"/>
  <pageSetup scale="8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F31"/>
  <sheetViews>
    <sheetView workbookViewId="0">
      <pane ySplit="1" topLeftCell="A2" activePane="bottomLeft" state="frozen"/>
      <selection pane="bottomLeft" activeCell="C21" sqref="C21"/>
    </sheetView>
  </sheetViews>
  <sheetFormatPr defaultColWidth="9.44140625" defaultRowHeight="15.6" x14ac:dyDescent="0.3"/>
  <cols>
    <col min="1" max="1" width="3.88671875" style="43" customWidth="1"/>
    <col min="2" max="2" width="3.33203125" style="42" bestFit="1" customWidth="1"/>
    <col min="3" max="3" width="92" style="42" customWidth="1"/>
    <col min="4" max="5" width="3.88671875" style="47" customWidth="1"/>
    <col min="6" max="6" width="3.88671875" style="42" customWidth="1"/>
    <col min="7" max="214" width="9.44140625" style="42" customWidth="1"/>
    <col min="215" max="16384" width="9.44140625" style="43"/>
  </cols>
  <sheetData>
    <row r="1" spans="2:6" ht="85.8" thickBot="1" x14ac:dyDescent="0.35">
      <c r="B1" s="40" t="s">
        <v>32</v>
      </c>
      <c r="C1" s="40"/>
      <c r="D1" s="41" t="s">
        <v>75</v>
      </c>
      <c r="E1" s="41" t="s">
        <v>76</v>
      </c>
      <c r="F1" s="41" t="s">
        <v>77</v>
      </c>
    </row>
    <row r="2" spans="2:6" ht="16.2" thickBot="1" x14ac:dyDescent="0.35">
      <c r="B2" s="44">
        <v>1</v>
      </c>
      <c r="C2" s="44" t="s">
        <v>78</v>
      </c>
      <c r="D2" s="10"/>
      <c r="E2" s="10"/>
      <c r="F2" s="10"/>
    </row>
    <row r="3" spans="2:6" ht="16.2" thickBot="1" x14ac:dyDescent="0.35">
      <c r="B3" s="44">
        <v>2</v>
      </c>
      <c r="C3" s="44" t="s">
        <v>79</v>
      </c>
      <c r="D3" s="10"/>
      <c r="E3" s="10"/>
      <c r="F3" s="10"/>
    </row>
    <row r="4" spans="2:6" ht="31.8" thickBot="1" x14ac:dyDescent="0.35">
      <c r="B4" s="44">
        <v>3</v>
      </c>
      <c r="C4" s="44" t="s">
        <v>80</v>
      </c>
      <c r="D4" s="10"/>
      <c r="E4" s="10"/>
      <c r="F4" s="10"/>
    </row>
    <row r="5" spans="2:6" ht="16.2" thickBot="1" x14ac:dyDescent="0.35">
      <c r="B5" s="44">
        <v>4</v>
      </c>
      <c r="C5" s="44" t="s">
        <v>81</v>
      </c>
      <c r="D5" s="10"/>
      <c r="E5" s="10"/>
      <c r="F5" s="10"/>
    </row>
    <row r="6" spans="2:6" ht="16.2" thickBot="1" x14ac:dyDescent="0.35">
      <c r="B6" s="44">
        <v>5</v>
      </c>
      <c r="C6" s="44" t="s">
        <v>82</v>
      </c>
      <c r="D6" s="10"/>
      <c r="E6" s="10"/>
      <c r="F6" s="10"/>
    </row>
    <row r="7" spans="2:6" ht="16.2" thickBot="1" x14ac:dyDescent="0.35">
      <c r="B7" s="44">
        <v>6</v>
      </c>
      <c r="C7" s="44" t="s">
        <v>83</v>
      </c>
      <c r="D7" s="10"/>
      <c r="E7" s="10"/>
      <c r="F7" s="10"/>
    </row>
    <row r="8" spans="2:6" ht="16.2" thickBot="1" x14ac:dyDescent="0.35">
      <c r="B8" s="44">
        <v>7</v>
      </c>
      <c r="C8" s="44" t="s">
        <v>84</v>
      </c>
      <c r="D8" s="10"/>
      <c r="E8" s="10"/>
      <c r="F8" s="10"/>
    </row>
    <row r="9" spans="2:6" ht="16.2" thickBot="1" x14ac:dyDescent="0.35">
      <c r="B9" s="44">
        <v>8</v>
      </c>
      <c r="C9" s="44" t="s">
        <v>106</v>
      </c>
      <c r="D9" s="10"/>
      <c r="E9" s="10"/>
      <c r="F9" s="10"/>
    </row>
    <row r="10" spans="2:6" ht="16.2" thickBot="1" x14ac:dyDescent="0.35">
      <c r="B10" s="44">
        <v>9</v>
      </c>
      <c r="C10" s="44" t="s">
        <v>107</v>
      </c>
      <c r="D10" s="10"/>
      <c r="E10" s="10"/>
      <c r="F10" s="10"/>
    </row>
    <row r="11" spans="2:6" ht="47.4" thickBot="1" x14ac:dyDescent="0.35">
      <c r="B11" s="44">
        <v>10</v>
      </c>
      <c r="C11" s="44" t="s">
        <v>108</v>
      </c>
      <c r="D11" s="10"/>
      <c r="E11" s="10"/>
      <c r="F11" s="10"/>
    </row>
    <row r="12" spans="2:6" ht="16.2" thickBot="1" x14ac:dyDescent="0.35">
      <c r="B12" s="44">
        <v>11</v>
      </c>
      <c r="C12" s="44" t="s">
        <v>85</v>
      </c>
      <c r="D12" s="10"/>
      <c r="E12" s="10"/>
      <c r="F12" s="10"/>
    </row>
    <row r="13" spans="2:6" ht="16.2" thickBot="1" x14ac:dyDescent="0.35">
      <c r="B13" s="44">
        <v>12</v>
      </c>
      <c r="C13" s="44" t="s">
        <v>86</v>
      </c>
      <c r="D13" s="10"/>
      <c r="E13" s="10"/>
      <c r="F13" s="10"/>
    </row>
    <row r="14" spans="2:6" ht="16.2" thickBot="1" x14ac:dyDescent="0.35">
      <c r="B14" s="44">
        <v>13</v>
      </c>
      <c r="C14" s="44" t="s">
        <v>87</v>
      </c>
      <c r="D14" s="10"/>
      <c r="E14" s="10"/>
      <c r="F14" s="10"/>
    </row>
    <row r="15" spans="2:6" ht="31.8" thickBot="1" x14ac:dyDescent="0.35">
      <c r="B15" s="44">
        <v>14</v>
      </c>
      <c r="C15" s="44" t="s">
        <v>88</v>
      </c>
      <c r="D15" s="10"/>
      <c r="E15" s="10"/>
      <c r="F15" s="10"/>
    </row>
    <row r="16" spans="2:6" ht="47.4" thickBot="1" x14ac:dyDescent="0.35">
      <c r="B16" s="44">
        <v>15</v>
      </c>
      <c r="C16" s="44" t="s">
        <v>109</v>
      </c>
      <c r="D16" s="10"/>
      <c r="E16" s="10"/>
      <c r="F16" s="10"/>
    </row>
    <row r="17" spans="2:6" ht="16.2" thickBot="1" x14ac:dyDescent="0.35">
      <c r="B17" s="40"/>
      <c r="C17" s="40" t="s">
        <v>89</v>
      </c>
      <c r="D17" s="45"/>
      <c r="E17" s="45"/>
      <c r="F17" s="45"/>
    </row>
    <row r="18" spans="2:6" ht="31.8" thickBot="1" x14ac:dyDescent="0.35">
      <c r="B18" s="44">
        <v>1</v>
      </c>
      <c r="C18" s="44" t="s">
        <v>90</v>
      </c>
      <c r="D18" s="10"/>
      <c r="E18" s="10"/>
      <c r="F18" s="10"/>
    </row>
    <row r="19" spans="2:6" ht="31.8" thickBot="1" x14ac:dyDescent="0.35">
      <c r="B19" s="44">
        <v>2</v>
      </c>
      <c r="C19" s="44" t="s">
        <v>137</v>
      </c>
      <c r="D19" s="10"/>
      <c r="E19" s="10"/>
      <c r="F19" s="10"/>
    </row>
    <row r="20" spans="2:6" ht="16.2" thickBot="1" x14ac:dyDescent="0.35">
      <c r="B20" s="44">
        <v>3</v>
      </c>
      <c r="C20" s="44" t="s">
        <v>91</v>
      </c>
      <c r="D20" s="10"/>
      <c r="E20" s="10"/>
      <c r="F20" s="10"/>
    </row>
    <row r="21" spans="2:6" ht="16.2" thickBot="1" x14ac:dyDescent="0.35">
      <c r="B21" s="44">
        <v>4</v>
      </c>
      <c r="C21" s="44" t="s">
        <v>138</v>
      </c>
      <c r="D21" s="10"/>
      <c r="E21" s="10"/>
      <c r="F21" s="10"/>
    </row>
    <row r="22" spans="2:6" ht="31.8" thickBot="1" x14ac:dyDescent="0.35">
      <c r="B22" s="44">
        <v>5</v>
      </c>
      <c r="C22" s="44" t="s">
        <v>92</v>
      </c>
      <c r="D22" s="10"/>
      <c r="E22" s="10"/>
      <c r="F22" s="10"/>
    </row>
    <row r="23" spans="2:6" ht="47.4" thickBot="1" x14ac:dyDescent="0.35">
      <c r="B23" s="44">
        <v>6</v>
      </c>
      <c r="C23" s="44" t="s">
        <v>93</v>
      </c>
      <c r="D23" s="10"/>
      <c r="E23" s="10"/>
      <c r="F23" s="10"/>
    </row>
    <row r="24" spans="2:6" ht="16.2" thickBot="1" x14ac:dyDescent="0.35">
      <c r="B24" s="44">
        <v>7</v>
      </c>
      <c r="C24" s="44" t="s">
        <v>94</v>
      </c>
      <c r="D24" s="10"/>
      <c r="E24" s="10"/>
      <c r="F24" s="10"/>
    </row>
    <row r="25" spans="2:6" ht="31.8" thickBot="1" x14ac:dyDescent="0.35">
      <c r="B25" s="44">
        <v>8</v>
      </c>
      <c r="C25" s="44" t="s">
        <v>95</v>
      </c>
      <c r="D25" s="10"/>
      <c r="E25" s="10"/>
      <c r="F25" s="10"/>
    </row>
    <row r="26" spans="2:6" ht="31.8" thickBot="1" x14ac:dyDescent="0.35">
      <c r="B26" s="44">
        <v>9</v>
      </c>
      <c r="C26" s="44" t="s">
        <v>96</v>
      </c>
      <c r="D26" s="10"/>
      <c r="E26" s="10"/>
      <c r="F26" s="10"/>
    </row>
    <row r="27" spans="2:6" ht="31.8" thickBot="1" x14ac:dyDescent="0.35">
      <c r="B27" s="44">
        <v>10</v>
      </c>
      <c r="C27" s="44" t="s">
        <v>97</v>
      </c>
      <c r="D27" s="10"/>
      <c r="E27" s="10"/>
      <c r="F27" s="10"/>
    </row>
    <row r="28" spans="2:6" ht="31.8" thickBot="1" x14ac:dyDescent="0.35">
      <c r="B28" s="44">
        <v>11</v>
      </c>
      <c r="C28" s="44" t="s">
        <v>131</v>
      </c>
      <c r="D28" s="10"/>
      <c r="E28" s="10"/>
      <c r="F28" s="10"/>
    </row>
    <row r="29" spans="2:6" ht="16.2" thickBot="1" x14ac:dyDescent="0.35">
      <c r="B29" s="40"/>
      <c r="C29" s="40" t="s">
        <v>98</v>
      </c>
      <c r="D29" s="46"/>
      <c r="E29" s="46"/>
      <c r="F29" s="46"/>
    </row>
    <row r="30" spans="2:6" ht="16.2" thickBot="1" x14ac:dyDescent="0.35">
      <c r="B30" s="44">
        <v>1</v>
      </c>
      <c r="C30" s="44" t="s">
        <v>99</v>
      </c>
      <c r="D30" s="10"/>
      <c r="E30" s="10"/>
      <c r="F30" s="10"/>
    </row>
    <row r="31" spans="2:6" ht="16.2" thickBot="1" x14ac:dyDescent="0.35">
      <c r="B31" s="44">
        <v>2</v>
      </c>
      <c r="C31" s="44" t="s">
        <v>100</v>
      </c>
      <c r="D31" s="10"/>
      <c r="E31" s="10"/>
      <c r="F31" s="10"/>
    </row>
  </sheetData>
  <pageMargins left="0.7" right="0.7" top="0.75" bottom="0.5" header="0.3" footer="0.3"/>
  <pageSetup scale="86"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6" sqref="A1:A6"/>
    </sheetView>
  </sheetViews>
  <sheetFormatPr defaultRowHeight="14.4" x14ac:dyDescent="0.3"/>
  <sheetData>
    <row r="1" spans="1:1" x14ac:dyDescent="0.3">
      <c r="A1" t="s">
        <v>3</v>
      </c>
    </row>
    <row r="2" spans="1:1" x14ac:dyDescent="0.3">
      <c r="A2" t="s">
        <v>101</v>
      </c>
    </row>
    <row r="3" spans="1:1" x14ac:dyDescent="0.3">
      <c r="A3" t="s">
        <v>2</v>
      </c>
    </row>
    <row r="4" spans="1:1" x14ac:dyDescent="0.3">
      <c r="A4" t="s">
        <v>102</v>
      </c>
    </row>
    <row r="5" spans="1:1" x14ac:dyDescent="0.3">
      <c r="A5" t="s">
        <v>112</v>
      </c>
    </row>
    <row r="6" spans="1:1" x14ac:dyDescent="0.3">
      <c r="A6" t="s">
        <v>113</v>
      </c>
    </row>
    <row r="7" spans="1:1" x14ac:dyDescent="0.3">
      <c r="A7" t="s">
        <v>10</v>
      </c>
    </row>
    <row r="8" spans="1:1" x14ac:dyDescent="0.3">
      <c r="A8"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4446F1030654B9782DC523845DF3C" ma:contentTypeVersion="18" ma:contentTypeDescription="Create a new document." ma:contentTypeScope="" ma:versionID="fd3cd814bbae6f760db758181c9463f1">
  <xsd:schema xmlns:xsd="http://www.w3.org/2001/XMLSchema" xmlns:xs="http://www.w3.org/2001/XMLSchema" xmlns:p="http://schemas.microsoft.com/office/2006/metadata/properties" xmlns:ns3="68ab503b-158a-497b-a6d8-6a282f2a4b45" xmlns:ns4="3eee0f33-d16b-4523-8400-8dcc9b6e12b7" targetNamespace="http://schemas.microsoft.com/office/2006/metadata/properties" ma:root="true" ma:fieldsID="302f20306f46e9f38f9759330d0751cd" ns3:_="" ns4:_="">
    <xsd:import namespace="68ab503b-158a-497b-a6d8-6a282f2a4b45"/>
    <xsd:import namespace="3eee0f33-d16b-4523-8400-8dcc9b6e12b7"/>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b503b-158a-497b-a6d8-6a282f2a4b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eee0f33-d16b-4523-8400-8dcc9b6e12b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eee0f33-d16b-4523-8400-8dcc9b6e12b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CDE6E-A78F-40D4-9661-801FE88FE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b503b-158a-497b-a6d8-6a282f2a4b45"/>
    <ds:schemaRef ds:uri="3eee0f33-d16b-4523-8400-8dcc9b6e1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7547E4-98D2-4D58-91FB-B448208827EB}">
  <ds:schemaRef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3eee0f33-d16b-4523-8400-8dcc9b6e12b7"/>
    <ds:schemaRef ds:uri="68ab503b-158a-497b-a6d8-6a282f2a4b45"/>
  </ds:schemaRefs>
</ds:datastoreItem>
</file>

<file path=customXml/itemProps3.xml><?xml version="1.0" encoding="utf-8"?>
<ds:datastoreItem xmlns:ds="http://schemas.openxmlformats.org/officeDocument/2006/customXml" ds:itemID="{3374664B-4869-4063-90AC-0AF225C565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Grade Resolution</vt:lpstr>
      <vt:lpstr>CI Prep Steps</vt:lpstr>
      <vt:lpstr>Report Checklist</vt:lpstr>
      <vt:lpstr>Tables</vt:lpstr>
      <vt:lpstr>'CI Prep Steps'!Print_Area</vt:lpstr>
      <vt:lpstr>'Report Checklist'!Print_Area</vt:lpstr>
      <vt:lpstr>ValidAns1</vt:lpstr>
      <vt:lpstr>ValidAns2</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Gallagher</dc:creator>
  <cp:keywords/>
  <dc:description/>
  <cp:lastModifiedBy>Newton, Craig E Col</cp:lastModifiedBy>
  <cp:revision/>
  <cp:lastPrinted>2019-09-13T00:22:43Z</cp:lastPrinted>
  <dcterms:created xsi:type="dcterms:W3CDTF">2017-01-03T17:19:52Z</dcterms:created>
  <dcterms:modified xsi:type="dcterms:W3CDTF">2024-06-18T14:00:05Z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0x0101000554446F1030654B9782DC523845DF3C</vt:lpwstr>
  </property>
</Properties>
</file>